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935EB053-C9F3-4EAA-9C7B-B5CD411F41F8}" xr6:coauthVersionLast="44" xr6:coauthVersionMax="44" xr10:uidLastSave="{00000000-0000-0000-0000-000000000000}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2688" yWindow="2688" windowWidth="17280" windowHeight="8964" activeTab="1" xr2:uid="{00000000-000D-0000-FFFF-FFFF00000000}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1" l="1"/>
  <c r="E18" i="11"/>
  <c r="E16" i="11"/>
  <c r="T16" i="11"/>
  <c r="S20" i="11"/>
  <c r="T20" i="11" s="1"/>
  <c r="S18" i="11"/>
  <c r="T18" i="11" s="1"/>
  <c r="S16" i="11"/>
  <c r="F21" i="16" l="1"/>
  <c r="H19" i="16"/>
  <c r="E19" i="16" s="1"/>
  <c r="H14" i="16"/>
  <c r="E14" i="16" s="1"/>
  <c r="E20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24" i="15" l="1"/>
  <c r="F114" i="15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H104" i="11"/>
  <c r="E104" i="11" s="1"/>
  <c r="H102" i="11"/>
  <c r="E102" i="11" s="1"/>
  <c r="H98" i="11"/>
  <c r="E98" i="11" s="1"/>
  <c r="H94" i="11"/>
  <c r="E94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S77" i="11" s="1"/>
  <c r="T77" i="11" s="1"/>
  <c r="H75" i="11"/>
  <c r="E75" i="11" s="1"/>
  <c r="H73" i="11"/>
  <c r="E73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S55" i="11" s="1"/>
  <c r="T55" i="11" s="1"/>
  <c r="H54" i="11"/>
  <c r="E54" i="11" s="1"/>
  <c r="S54" i="11" s="1"/>
  <c r="T54" i="11" s="1"/>
  <c r="H50" i="11"/>
  <c r="E50" i="11" s="1"/>
  <c r="S50" i="11" s="1"/>
  <c r="T50" i="11" s="1"/>
  <c r="H51" i="11"/>
  <c r="E51" i="11" s="1"/>
  <c r="S51" i="11" s="1"/>
  <c r="T51" i="11" s="1"/>
  <c r="H52" i="11"/>
  <c r="E52" i="11" s="1"/>
  <c r="S52" i="11" s="1"/>
  <c r="T52" i="11" s="1"/>
  <c r="H49" i="11"/>
  <c r="E49" i="11" s="1"/>
  <c r="S49" i="11" s="1"/>
  <c r="T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H43" i="11"/>
  <c r="E43" i="11" s="1"/>
  <c r="S43" i="11" s="1"/>
  <c r="T43" i="11" s="1"/>
  <c r="H44" i="11"/>
  <c r="E44" i="11" s="1"/>
  <c r="S44" i="11" s="1"/>
  <c r="T44" i="11" s="1"/>
  <c r="H45" i="11"/>
  <c r="E45" i="11" s="1"/>
  <c r="S45" i="11" s="1"/>
  <c r="T45" i="11" s="1"/>
  <c r="H46" i="11"/>
  <c r="E46" i="11" s="1"/>
  <c r="S46" i="11" s="1"/>
  <c r="T46" i="11" s="1"/>
  <c r="H47" i="11"/>
  <c r="E47" i="11" s="1"/>
  <c r="S47" i="11" s="1"/>
  <c r="T47" i="11" s="1"/>
  <c r="H42" i="11"/>
  <c r="E42" i="11" s="1"/>
  <c r="S42" i="11" s="1"/>
  <c r="T42" i="11" s="1"/>
  <c r="H41" i="11"/>
  <c r="E41" i="11" s="1"/>
  <c r="S41" i="11" s="1"/>
  <c r="T41" i="11" s="1"/>
  <c r="H40" i="11"/>
  <c r="E40" i="11" s="1"/>
  <c r="S40" i="11" s="1"/>
  <c r="T40" i="11" s="1"/>
  <c r="H39" i="11"/>
  <c r="E39" i="11" s="1"/>
  <c r="S39" i="11" s="1"/>
  <c r="T39" i="11" s="1"/>
  <c r="H37" i="11"/>
  <c r="E37" i="11" s="1"/>
  <c r="S37" i="11" s="1"/>
  <c r="T37" i="11" s="1"/>
  <c r="H36" i="11"/>
  <c r="E36" i="11" s="1"/>
  <c r="S36" i="11" s="1"/>
  <c r="T36" i="11" s="1"/>
  <c r="H35" i="11"/>
  <c r="E35" i="11" s="1"/>
  <c r="S35" i="11" s="1"/>
  <c r="T35" i="11" s="1"/>
  <c r="H34" i="11"/>
  <c r="E34" i="11" s="1"/>
  <c r="S34" i="11" s="1"/>
  <c r="T34" i="11" s="1"/>
  <c r="H31" i="11"/>
  <c r="E31" i="11" s="1"/>
  <c r="S31" i="11" s="1"/>
  <c r="T31" i="11" s="1"/>
  <c r="H32" i="11"/>
  <c r="E32" i="11" s="1"/>
  <c r="S32" i="11" s="1"/>
  <c r="T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79" i="11" l="1"/>
  <c r="S80" i="11"/>
  <c r="T80" i="11" s="1"/>
  <c r="E97" i="11"/>
  <c r="E96" i="11" s="1"/>
  <c r="S98" i="11"/>
  <c r="T98" i="11" s="1"/>
  <c r="E155" i="11"/>
  <c r="S156" i="11"/>
  <c r="T156" i="11" s="1"/>
  <c r="E107" i="11"/>
  <c r="E106" i="11" s="1"/>
  <c r="S108" i="11"/>
  <c r="T108" i="11" s="1"/>
  <c r="E72" i="11"/>
  <c r="S73" i="11"/>
  <c r="T73" i="11" s="1"/>
  <c r="E85" i="11"/>
  <c r="E84" i="11" s="1"/>
  <c r="S86" i="11"/>
  <c r="T86" i="11" s="1"/>
  <c r="E101" i="11"/>
  <c r="S102" i="11"/>
  <c r="T102" i="11" s="1"/>
  <c r="E93" i="11"/>
  <c r="E92" i="11" s="1"/>
  <c r="S94" i="11"/>
  <c r="T94" i="11" s="1"/>
  <c r="E74" i="11"/>
  <c r="S75" i="11"/>
  <c r="T75" i="11" s="1"/>
  <c r="E103" i="11"/>
  <c r="E100" i="11" s="1"/>
  <c r="S104" i="11"/>
  <c r="T104" i="11" s="1"/>
  <c r="E133" i="11"/>
  <c r="S134" i="11"/>
  <c r="T134" i="11" s="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62" i="11"/>
  <c r="E59" i="11" s="1"/>
  <c r="E48" i="11"/>
  <c r="E38" i="11"/>
  <c r="E33" i="11"/>
  <c r="F14" i="11"/>
  <c r="S14" i="11"/>
  <c r="T14" i="11"/>
  <c r="D14" i="11"/>
  <c r="E163" i="11" l="1"/>
  <c r="E162" i="11" s="1"/>
  <c r="S164" i="11"/>
  <c r="E70" i="1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M100" i="11" s="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00" i="11" l="1"/>
  <c r="N100" i="11"/>
  <c r="J100" i="11"/>
  <c r="D68" i="11"/>
  <c r="T164" i="11"/>
  <c r="T163" i="11" s="1"/>
  <c r="T162" i="11" s="1"/>
  <c r="S163" i="11"/>
  <c r="S162" i="11" s="1"/>
  <c r="P136" i="11"/>
  <c r="R136" i="1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G199" i="10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0" i="10"/>
  <c r="H169" i="10"/>
  <c r="G168" i="10"/>
  <c r="F168" i="10"/>
  <c r="H167" i="10"/>
  <c r="G166" i="10"/>
  <c r="F166" i="10"/>
  <c r="G162" i="10"/>
  <c r="G161" i="10" s="1"/>
  <c r="F161" i="10"/>
  <c r="G160" i="10"/>
  <c r="G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G125" i="10" s="1"/>
  <c r="G127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G97" i="10"/>
  <c r="G96" i="10" s="1"/>
  <c r="F96" i="10"/>
  <c r="F98" i="10" s="1"/>
  <c r="G92" i="10"/>
  <c r="G91" i="10" s="1"/>
  <c r="F91" i="10"/>
  <c r="F93" i="10" s="1"/>
  <c r="G87" i="10"/>
  <c r="G86" i="10" s="1"/>
  <c r="F86" i="10"/>
  <c r="F88" i="10" s="1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G71" i="10" s="1"/>
  <c r="H71" i="10" s="1"/>
  <c r="F71" i="10"/>
  <c r="G70" i="10"/>
  <c r="H70" i="10" s="1"/>
  <c r="F69" i="10"/>
  <c r="H68" i="10"/>
  <c r="G68" i="10"/>
  <c r="G67" i="10"/>
  <c r="F67" i="10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G37" i="10" l="1"/>
  <c r="H37" i="10" s="1"/>
  <c r="H126" i="10"/>
  <c r="G154" i="10"/>
  <c r="H160" i="10"/>
  <c r="H162" i="10"/>
  <c r="H168" i="10"/>
  <c r="H174" i="10"/>
  <c r="H183" i="10"/>
  <c r="F122" i="10"/>
  <c r="F141" i="10"/>
  <c r="D24" i="11"/>
  <c r="J27" i="11"/>
  <c r="H127" i="10"/>
  <c r="H161" i="10"/>
  <c r="G19" i="10"/>
  <c r="H19" i="10" s="1"/>
  <c r="F78" i="10"/>
  <c r="G130" i="10"/>
  <c r="D69" i="11"/>
  <c r="H38" i="10"/>
  <c r="H139" i="10"/>
  <c r="G156" i="10"/>
  <c r="H156" i="10" s="1"/>
  <c r="G27" i="10"/>
  <c r="H27" i="10" s="1"/>
  <c r="G42" i="10"/>
  <c r="H42" i="10" s="1"/>
  <c r="F61" i="10"/>
  <c r="H61" i="10" s="1"/>
  <c r="H76" i="10"/>
  <c r="G107" i="10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07" i="10"/>
  <c r="H133" i="10"/>
  <c r="F163" i="10"/>
  <c r="F187" i="10"/>
  <c r="F192" i="10"/>
  <c r="H192" i="10" s="1"/>
  <c r="F201" i="10"/>
  <c r="H201" i="10" s="1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J12" i="11" l="1"/>
  <c r="P12" i="11"/>
  <c r="G163" i="10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<sst xmlns="http://schemas.openxmlformats.org/spreadsheetml/2006/main" count="996" uniqueCount="484">
  <si>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</si>
  <si>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</si>
  <si>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</si>
  <si>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</si>
  <si>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</si>
  <si>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</si>
  <si>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</si>
  <si>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</si>
  <si>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</si>
  <si>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</si>
  <si>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</si>
  <si>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</si>
  <si>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</si>
  <si>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</si>
  <si>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</si>
  <si>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</si>
  <si>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</si>
  <si>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</si>
  <si>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</si>
  <si>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</si>
  <si>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</si>
  <si>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</si>
  <si>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</si>
  <si>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</si>
  <si>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</si>
  <si>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</si>
  <si>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</si>
  <si>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</si>
  <si>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</si>
  <si>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</si>
  <si>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</si>
  <si>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</si>
  <si>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</si>
  <si>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</si>
  <si>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</si>
  <si>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</si>
  <si>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</si>
  <si>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</si>
  <si>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</si>
  <si>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</si>
  <si>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</si>
  <si>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</si>
  <si>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</si>
  <si>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</si>
  <si>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</si>
  <si>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</si>
  <si>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</si>
  <si>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</si>
  <si>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</si>
  <si>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</si>
  <si>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</si>
  <si>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</si>
  <si>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</si>
  <si>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</si>
  <si>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</si>
  <si>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</si>
  <si>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</si>
  <si>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</si>
  <si>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</si>
  <si>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</si>
  <si>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</si>
  <si>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</si>
  <si>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</si>
  <si>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</si>
  <si>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</si>
  <si>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</si>
  <si>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</si>
  <si>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</si>
  <si>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</si>
  <si>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</si>
  <si>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</si>
  <si>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</si>
  <si>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</si>
  <si>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</si>
  <si>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</si>
  <si>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</si>
  <si>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</si>
  <si>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</si>
  <si>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</si>
  <si>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</si>
  <si>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</si>
  <si>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</si>
  <si>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</si>
  <si>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</si>
  <si>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</si>
  <si>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</si>
  <si>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</si>
  <si>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</si>
  <si>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</si>
  <si>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</si>
  <si>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</si>
  <si>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</si>
  <si>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</si>
  <si>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</si>
  <si>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</si>
  <si>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</si>
  <si>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</si>
  <si>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</si>
  <si>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</si>
  <si>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</si>
  <si>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</si>
  <si>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</si>
  <si>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</si>
  <si>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</si>
  <si>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</si>
  <si>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</si>
  <si>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</si>
  <si>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</si>
  <si>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</si>
  <si>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</si>
  <si>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</si>
  <si>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</si>
  <si>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</si>
  <si>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</si>
  <si>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</si>
  <si>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</si>
  <si>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</si>
  <si>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</si>
  <si>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</si>
  <si>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</si>
  <si>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</si>
  <si>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</si>
  <si>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</si>
  <si>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</si>
  <si>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</si>
  <si>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</si>
  <si>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</si>
  <si>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</si>
  <si>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</si>
  <si>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</si>
  <si>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</si>
  <si>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</si>
  <si>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</si>
  <si>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</si>
  <si>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</si>
  <si>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</si>
  <si>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</si>
  <si>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</si>
  <si>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</si>
  <si>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</si>
  <si>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</si>
  <si>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</si>
  <si>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</si>
  <si>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</si>
  <si>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</si>
  <si>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</si>
  <si>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</si>
  <si>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</si>
  <si>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</si>
  <si>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</si>
  <si>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</si>
  <si>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</si>
  <si>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</si>
  <si>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</si>
  <si>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</si>
  <si>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</si>
  <si>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</si>
  <si>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</si>
  <si>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</si>
  <si>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</si>
  <si>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</si>
  <si>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</si>
  <si>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</si>
  <si>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</si>
  <si>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</si>
  <si>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</si>
  <si>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</si>
  <si>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</si>
  <si>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</si>
  <si>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</si>
  <si>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</si>
  <si>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</si>
  <si>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</si>
  <si>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</si>
  <si>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</si>
  <si>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</si>
  <si>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</si>
  <si>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</si>
  <si>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</si>
  <si>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</si>
  <si>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</si>
  <si>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</si>
  <si>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</si>
  <si>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</si>
  <si>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</si>
  <si>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</si>
  <si>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</si>
  <si>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</si>
  <si>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</si>
  <si>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</si>
  <si>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</si>
  <si>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</si>
  <si>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</si>
  <si>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</si>
  <si>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</si>
  <si>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</si>
  <si>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</si>
  <si>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</si>
  <si>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</si>
  <si>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</si>
  <si>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</si>
  <si>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</si>
  <si>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</si>
  <si>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</si>
  <si>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</si>
  <si>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</si>
  <si>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</si>
  <si>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</si>
  <si>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</si>
  <si>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</si>
  <si>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</si>
  <si>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</si>
  <si>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</si>
  <si>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</si>
  <si>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</si>
  <si>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</si>
  <si>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</si>
  <si>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</si>
  <si>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</si>
  <si>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</si>
  <si>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</si>
  <si>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</si>
  <si>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</si>
  <si>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</si>
  <si>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</si>
  <si>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</si>
  <si>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</si>
  <si>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</si>
  <si>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</si>
  <si>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</si>
  <si>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</si>
  <si>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</si>
  <si>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</si>
  <si>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</si>
  <si>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</si>
  <si>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</si>
  <si>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</si>
  <si>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</si>
  <si>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</si>
  <si>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</si>
  <si>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</si>
  <si>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</si>
  <si>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</si>
  <si>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</si>
  <si>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</si>
  <si>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</si>
  <si>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</si>
  <si>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</si>
  <si>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</si>
  <si>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</si>
  <si>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</si>
  <si>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</si>
  <si>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</si>
  <si>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</si>
  <si>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</si>
  <si>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</si>
  <si>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</si>
  <si>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</si>
  <si>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</si>
  <si>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</si>
  <si>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</si>
  <si>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</si>
  <si>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</si>
  <si>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</si>
  <si>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</si>
  <si>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</si>
  <si>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</si>
  <si>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</si>
  <si>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</si>
  <si>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</si>
  <si>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</si>
  <si>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</si>
  <si>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</si>
  <si>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</si>
  <si>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</si>
  <si>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</si>
  <si>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</si>
  <si>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</si>
  <si>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</si>
  <si>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</si>
  <si>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</si>
  <si>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</si>
  <si>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</si>
  <si>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</si>
  <si>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</si>
  <si>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</si>
  <si>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</si>
  <si>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</si>
  <si>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</si>
  <si>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</si>
  <si>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</si>
  <si>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</si>
  <si>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</si>
  <si>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</si>
  <si>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</si>
  <si>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</si>
  <si>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</si>
  <si>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</si>
  <si>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</si>
  <si>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</si>
  <si>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</si>
  <si>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</si>
  <si>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</si>
  <si>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</si>
  <si>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</si>
  <si>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</si>
  <si>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</si>
  <si>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</si>
  <si>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</si>
  <si>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</si>
  <si>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</si>
  <si>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</si>
  <si>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</si>
  <si>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</si>
  <si>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</si>
  <si>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</si>
  <si>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</si>
  <si>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</si>
  <si>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</si>
  <si>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</si>
  <si>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</si>
  <si>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</si>
  <si>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</si>
  <si>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</si>
  <si>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</si>
  <si>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</si>
  <si>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</si>
  <si>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</si>
  <si>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</si>
  <si>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</si>
  <si>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</si>
  <si>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</si>
  <si>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</si>
  <si>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</si>
  <si>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</si>
  <si>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</si>
  <si>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</si>
  <si>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</si>
  <si>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</si>
  <si>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</si>
  <si>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</si>
  <si>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</si>
  <si>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</si>
  <si>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</si>
  <si>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</si>
  <si>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</si>
  <si>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</si>
  <si>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</si>
  <si>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</si>
  <si>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</si>
  <si>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</si>
  <si>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</si>
  <si>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</si>
  <si>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</si>
  <si>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</si>
  <si>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</si>
  <si>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</si>
  <si>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</si>
  <si>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</si>
  <si>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</si>
  <si>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</si>
  <si>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</si>
  <si>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</si>
  <si>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</si>
  <si>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</si>
  <si>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</si>
  <si>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</si>
  <si>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</si>
  <si>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</si>
  <si>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</si>
  <si>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</si>
  <si>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</si>
  <si>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</si>
  <si>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</si>
  <si>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</si>
  <si>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</si>
  <si>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</si>
  <si>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</si>
  <si>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</si>
  <si>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</si>
  <si>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</si>
  <si>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</si>
  <si>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</si>
  <si>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</si>
  <si>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</si>
  <si>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</si>
  <si>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</si>
  <si>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</si>
  <si>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</si>
  <si>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</si>
  <si>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</si>
  <si>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</si>
  <si>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</si>
  <si>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</si>
  <si>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</si>
  <si>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</si>
  <si>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</si>
  <si>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</si>
  <si>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</si>
  <si>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</si>
  <si>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</si>
  <si>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</si>
  <si>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</si>
  <si>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</si>
  <si>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</si>
  <si>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</si>
  <si>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</si>
  <si>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</si>
  <si>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</si>
  <si>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</si>
  <si>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</si>
  <si>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</si>
  <si>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</si>
  <si>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</si>
  <si>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</si>
  <si>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</si>
  <si>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</si>
  <si>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</si>
  <si>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</si>
  <si>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</si>
  <si>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</si>
  <si>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</si>
  <si>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</si>
  <si>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</si>
  <si>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</si>
  <si>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</si>
  <si>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</si>
  <si>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</si>
  <si>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</si>
  <si>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</si>
  <si>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</si>
  <si>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</si>
  <si>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</si>
  <si>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</si>
  <si>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</si>
  <si>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</si>
  <si>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</si>
  <si>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</si>
  <si>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</si>
  <si>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</si>
  <si>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</si>
  <si>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</si>
  <si>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</si>
  <si>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</si>
  <si>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</si>
  <si>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</si>
  <si>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</si>
  <si>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</si>
  <si>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</si>
  <si>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</si>
  <si>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</si>
  <si>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</si>
  <si>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</si>
  <si>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</si>
  <si>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</si>
  <si>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</si>
  <si>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</si>
  <si>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</si>
  <si>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</si>
  <si>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</si>
  <si>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</si>
  <si>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</si>
  <si>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</si>
  <si>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</si>
  <si>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</si>
  <si>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</si>
  <si>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</si>
  <si>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</si>
  <si>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</si>
  <si>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</si>
  <si>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</si>
  <si>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Korisnik proračuna: OŠ DRAGUTINA DOMJANIĆA</t>
  </si>
  <si>
    <t>Kontak osoba: VESNA KOVAČIĆ</t>
  </si>
  <si>
    <t>Tel: 3454 058</t>
  </si>
  <si>
    <t>NAZIV USTANOVE___OŠ DRAGUTINA DOMJANIĆA__________________________</t>
  </si>
  <si>
    <t>NAZIV KORISNIKA:  OŠ DRAGUTINA DOMJANIĆA</t>
  </si>
  <si>
    <t>REDOVAN PROGRAM OSNOVNOG OBRAZOVANJA OD 1-8 RAZREDA</t>
  </si>
  <si>
    <t>Podizanje kvalitete nastavnog procesa za 1020 učenika, te naročito za učenike s teškoćama u razvoju. Razvoj građanskih i zdravstvenih kompentencija učenika, poticanje pozitivnog okruženja u školi, strpljivost, odgovornost, poštovanje različitosti, dobri međusobni odnosi i elektroničko osposobljavanje učenika.</t>
  </si>
  <si>
    <t>Cilj nastojimo realizirati putem redovne nastave, izvannastavnih i izvanškolskih aktivnosti, kroz stalno usavršavanje učitelja i stručnih suradnika, nastojimo utjecati na poboljšanje i osuvremenjivanje nastavnog procesa za učenike i roditelje.</t>
  </si>
  <si>
    <t>Zakonom o osnovnom obrazovanju, Kurikul i Godišnji plan i program rada škole.</t>
  </si>
  <si>
    <t>Procjena plana izrađena je temeljem Bilance i Izvještaja o prihodima i rashodima prethodne godine, a sukladno broju učenika (povećanje razrednog -posebnog odjela) te realizaciji prvih 9 mjeseci.</t>
  </si>
  <si>
    <t>Ukupan prijedlog plana u odnosu na prošlo razdoblje racionalno je planirano prema smjernicama ali je istodobno moralo biti usklađeno s povećanjem broja učenika.</t>
  </si>
  <si>
    <t>Uspjesi sudjelovanja na natjecanjima, Europski školski sportski dan, Šahovski festival, Festival matematike,….</t>
  </si>
  <si>
    <t>U Zagrebu,____20.09._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</si>
</sst>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0;\(#,##0.00\);0.00"/>
    <numFmt numFmtId="166" formatCode="General_)"/>
    <numFmt numFmtId="167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5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7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5" fontId="32" fillId="0" borderId="0" xfId="7" applyNumberFormat="1" applyFont="1" applyAlignment="1">
      <alignment vertical="center"/>
    </xf>
    <xf numFmtId="167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7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5" fontId="12" fillId="0" borderId="0" xfId="7" applyNumberFormat="1" applyFont="1" applyAlignment="1">
      <alignment horizontal="centerContinuous" vertical="center"/>
    </xf>
    <xf numFmtId="165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5" fontId="32" fillId="7" borderId="33" xfId="7" applyNumberFormat="1" applyFont="1" applyFill="1" applyBorder="1" applyAlignment="1">
      <alignment vertical="center"/>
    </xf>
    <xf numFmtId="165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5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5" fontId="32" fillId="7" borderId="0" xfId="7" applyNumberFormat="1" applyFont="1" applyFill="1" applyAlignment="1">
      <alignment horizontal="center" vertical="center"/>
    </xf>
    <xf numFmtId="165" fontId="32" fillId="7" borderId="0" xfId="7" applyNumberFormat="1" applyFont="1" applyFill="1" applyBorder="1" applyAlignment="1" applyProtection="1">
      <alignment horizontal="center" vertical="center"/>
    </xf>
    <xf numFmtId="165" fontId="32" fillId="7" borderId="0" xfId="7" quotePrefix="1" applyNumberFormat="1" applyFont="1" applyFill="1" applyAlignment="1">
      <alignment horizontal="center" vertical="center"/>
    </xf>
    <xf numFmtId="165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7" fontId="33" fillId="0" borderId="0" xfId="7" applyNumberFormat="1" applyFont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5" fontId="33" fillId="0" borderId="0" xfId="7" applyNumberFormat="1" applyFont="1" applyBorder="1" applyAlignment="1">
      <alignment vertical="center"/>
    </xf>
    <xf numFmtId="167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7" fontId="33" fillId="12" borderId="14" xfId="7" applyNumberFormat="1" applyFont="1" applyFill="1" applyBorder="1" applyAlignment="1">
      <alignment vertical="center"/>
    </xf>
    <xf numFmtId="165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7" fontId="32" fillId="0" borderId="0" xfId="7" applyNumberFormat="1" applyFont="1" applyBorder="1" applyAlignment="1">
      <alignment vertical="center"/>
    </xf>
    <xf numFmtId="165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7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5" fontId="33" fillId="12" borderId="2" xfId="7" applyNumberFormat="1" applyFont="1" applyFill="1" applyBorder="1" applyAlignment="1">
      <alignment vertical="center"/>
    </xf>
    <xf numFmtId="167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7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5" fontId="33" fillId="11" borderId="2" xfId="7" applyNumberFormat="1" applyFont="1" applyFill="1" applyBorder="1" applyAlignment="1">
      <alignment vertical="center"/>
    </xf>
    <xf numFmtId="167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5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5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5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5" fontId="50" fillId="13" borderId="8" xfId="7" applyNumberFormat="1" applyFont="1" applyFill="1" applyBorder="1" applyAlignment="1" applyProtection="1">
      <protection locked="0"/>
    </xf>
    <xf numFmtId="165" fontId="50" fillId="8" borderId="0" xfId="7" applyNumberFormat="1" applyFont="1" applyFill="1" applyBorder="1" applyAlignment="1"/>
    <xf numFmtId="165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5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5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5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5" fontId="49" fillId="12" borderId="47" xfId="0" quotePrefix="1" applyNumberFormat="1" applyFont="1" applyFill="1" applyBorder="1" applyAlignment="1" applyProtection="1"/>
    <xf numFmtId="165" fontId="50" fillId="0" borderId="14" xfId="0" quotePrefix="1" applyNumberFormat="1" applyFont="1" applyBorder="1" applyAlignment="1" applyProtection="1"/>
    <xf numFmtId="165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5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5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5" fontId="49" fillId="14" borderId="51" xfId="0" quotePrefix="1" applyNumberFormat="1" applyFont="1" applyFill="1" applyBorder="1" applyAlignment="1" applyProtection="1"/>
    <xf numFmtId="165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5" fontId="50" fillId="0" borderId="44" xfId="7" applyNumberFormat="1" applyFont="1" applyFill="1" applyBorder="1" applyAlignment="1" applyProtection="1">
      <protection locked="0"/>
    </xf>
    <xf numFmtId="165" fontId="50" fillId="0" borderId="46" xfId="7" applyNumberFormat="1" applyFont="1" applyFill="1" applyBorder="1" applyAlignment="1" applyProtection="1">
      <protection locked="0"/>
    </xf>
    <xf numFmtId="165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5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5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5" fontId="65" fillId="12" borderId="14" xfId="7" applyNumberFormat="1" applyFont="1" applyFill="1" applyBorder="1" applyAlignment="1">
      <alignment vertical="center"/>
    </xf>
    <xf numFmtId="165" fontId="66" fillId="0" borderId="0" xfId="7" applyNumberFormat="1" applyFont="1" applyBorder="1" applyAlignment="1">
      <alignment vertical="center"/>
    </xf>
    <xf numFmtId="167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7" fontId="67" fillId="12" borderId="14" xfId="7" applyNumberFormat="1" applyFont="1" applyFill="1" applyBorder="1" applyAlignment="1">
      <alignment vertical="center"/>
    </xf>
    <xf numFmtId="165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7" fontId="68" fillId="0" borderId="0" xfId="7" applyNumberFormat="1" applyFont="1" applyBorder="1" applyAlignment="1">
      <alignment vertical="center"/>
    </xf>
    <xf numFmtId="165" fontId="68" fillId="0" borderId="0" xfId="7" applyNumberFormat="1" applyFont="1" applyBorder="1" applyAlignment="1">
      <alignment vertical="center"/>
    </xf>
    <xf numFmtId="167" fontId="68" fillId="0" borderId="0" xfId="7" applyNumberFormat="1" applyFont="1" applyAlignment="1">
      <alignment vertical="center"/>
    </xf>
    <xf numFmtId="165" fontId="65" fillId="12" borderId="47" xfId="7" applyNumberFormat="1" applyFont="1" applyFill="1" applyBorder="1" applyAlignment="1">
      <alignment vertical="center"/>
    </xf>
    <xf numFmtId="165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7" fontId="68" fillId="0" borderId="14" xfId="7" applyNumberFormat="1" applyFont="1" applyBorder="1" applyAlignment="1">
      <alignment vertical="center"/>
    </xf>
    <xf numFmtId="165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7" fontId="66" fillId="0" borderId="0" xfId="7" applyNumberFormat="1" applyFont="1" applyBorder="1" applyAlignment="1">
      <alignment vertical="center"/>
    </xf>
    <xf numFmtId="167" fontId="66" fillId="0" borderId="0" xfId="7" applyNumberFormat="1" applyFont="1" applyAlignment="1">
      <alignment vertical="center"/>
    </xf>
    <xf numFmtId="167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7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7" fontId="66" fillId="0" borderId="14" xfId="7" applyNumberFormat="1" applyFont="1" applyBorder="1" applyAlignment="1">
      <alignment vertical="center"/>
    </xf>
    <xf numFmtId="165" fontId="66" fillId="0" borderId="14" xfId="7" applyNumberFormat="1" applyFont="1" applyBorder="1" applyAlignment="1">
      <alignment vertical="center"/>
    </xf>
    <xf numFmtId="165" fontId="49" fillId="8" borderId="8" xfId="7" quotePrefix="1" applyNumberFormat="1" applyFont="1" applyFill="1" applyBorder="1" applyAlignment="1"/>
    <xf numFmtId="165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5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5" fontId="55" fillId="0" borderId="14" xfId="0" quotePrefix="1" applyNumberFormat="1" applyFont="1" applyBorder="1" applyAlignment="1" applyProtection="1"/>
    <xf numFmtId="165" fontId="54" fillId="8" borderId="7" xfId="7" quotePrefix="1" applyNumberFormat="1" applyFont="1" applyFill="1" applyBorder="1" applyAlignment="1"/>
    <xf numFmtId="165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5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5" fontId="49" fillId="0" borderId="47" xfId="7" quotePrefix="1" applyNumberFormat="1" applyFont="1" applyFill="1" applyBorder="1" applyAlignment="1" applyProtection="1">
      <alignment horizontal="right"/>
    </xf>
    <xf numFmtId="165" fontId="49" fillId="13" borderId="14" xfId="7" applyNumberFormat="1" applyFont="1" applyFill="1" applyBorder="1" applyAlignment="1"/>
    <xf numFmtId="165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5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5" fontId="49" fillId="0" borderId="19" xfId="7" quotePrefix="1" applyNumberFormat="1" applyFont="1" applyFill="1" applyBorder="1" applyAlignment="1" applyProtection="1">
      <alignment horizontal="right"/>
    </xf>
    <xf numFmtId="165" fontId="49" fillId="8" borderId="18" xfId="7" quotePrefix="1" applyNumberFormat="1" applyFont="1" applyFill="1" applyBorder="1" applyAlignment="1"/>
    <xf numFmtId="165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5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5" fontId="49" fillId="8" borderId="21" xfId="0" quotePrefix="1" applyNumberFormat="1" applyFont="1" applyFill="1" applyBorder="1" applyAlignment="1" applyProtection="1"/>
    <xf numFmtId="165" fontId="53" fillId="8" borderId="21" xfId="0" quotePrefix="1" applyNumberFormat="1" applyFont="1" applyFill="1" applyBorder="1" applyAlignment="1" applyProtection="1"/>
    <xf numFmtId="165" fontId="54" fillId="8" borderId="63" xfId="0" quotePrefix="1" applyNumberFormat="1" applyFont="1" applyFill="1" applyBorder="1" applyAlignment="1" applyProtection="1"/>
    <xf numFmtId="165" fontId="49" fillId="12" borderId="64" xfId="0" quotePrefix="1" applyNumberFormat="1" applyFont="1" applyFill="1" applyBorder="1" applyAlignment="1" applyProtection="1"/>
    <xf numFmtId="165" fontId="50" fillId="0" borderId="20" xfId="0" quotePrefix="1" applyNumberFormat="1" applyFont="1" applyBorder="1" applyAlignment="1" applyProtection="1"/>
    <xf numFmtId="165" fontId="49" fillId="12" borderId="20" xfId="0" quotePrefix="1" applyNumberFormat="1" applyFont="1" applyFill="1" applyBorder="1" applyAlignment="1" applyProtection="1"/>
    <xf numFmtId="165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5" fontId="57" fillId="8" borderId="65" xfId="0" quotePrefix="1" applyNumberFormat="1" applyFont="1" applyFill="1" applyBorder="1" applyAlignment="1" applyProtection="1"/>
    <xf numFmtId="165" fontId="67" fillId="12" borderId="20" xfId="7" applyNumberFormat="1" applyFont="1" applyFill="1" applyBorder="1" applyAlignment="1">
      <alignment vertical="center"/>
    </xf>
    <xf numFmtId="167" fontId="68" fillId="0" borderId="62" xfId="7" applyNumberFormat="1" applyFont="1" applyBorder="1" applyAlignment="1">
      <alignment vertical="center"/>
    </xf>
    <xf numFmtId="167" fontId="66" fillId="0" borderId="62" xfId="7" applyNumberFormat="1" applyFont="1" applyBorder="1" applyAlignment="1">
      <alignment vertical="center"/>
    </xf>
    <xf numFmtId="165" fontId="65" fillId="12" borderId="20" xfId="7" applyNumberFormat="1" applyFont="1" applyFill="1" applyBorder="1" applyAlignment="1">
      <alignment vertical="center"/>
    </xf>
    <xf numFmtId="165" fontId="66" fillId="0" borderId="62" xfId="7" applyNumberFormat="1" applyFont="1" applyBorder="1" applyAlignment="1">
      <alignment vertical="center"/>
    </xf>
    <xf numFmtId="165" fontId="49" fillId="14" borderId="65" xfId="0" quotePrefix="1" applyNumberFormat="1" applyFont="1" applyFill="1" applyBorder="1" applyAlignment="1" applyProtection="1"/>
    <xf numFmtId="165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5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5" fontId="50" fillId="13" borderId="14" xfId="7" applyNumberFormat="1" applyFont="1" applyFill="1" applyBorder="1" applyAlignment="1" applyProtection="1">
      <protection locked="0"/>
    </xf>
    <xf numFmtId="165" fontId="54" fillId="0" borderId="54" xfId="7" quotePrefix="1" applyNumberFormat="1" applyFont="1" applyFill="1" applyBorder="1" applyAlignment="1" applyProtection="1">
      <alignment horizontal="right"/>
    </xf>
    <xf numFmtId="165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7" fontId="67" fillId="12" borderId="47" xfId="7" applyNumberFormat="1" applyFont="1" applyFill="1" applyBorder="1" applyAlignment="1">
      <alignment vertical="center"/>
    </xf>
    <xf numFmtId="165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5" fontId="54" fillId="0" borderId="56" xfId="7" quotePrefix="1" applyNumberFormat="1" applyFont="1" applyFill="1" applyBorder="1" applyAlignment="1" applyProtection="1">
      <alignment horizontal="right"/>
    </xf>
    <xf numFmtId="165" fontId="49" fillId="0" borderId="49" xfId="7" quotePrefix="1" applyNumberFormat="1" applyFont="1" applyFill="1" applyBorder="1" applyAlignment="1" applyProtection="1">
      <alignment horizontal="right"/>
    </xf>
    <xf numFmtId="165" fontId="49" fillId="0" borderId="48" xfId="7" quotePrefix="1" applyNumberFormat="1" applyFont="1" applyFill="1" applyBorder="1" applyAlignment="1" applyProtection="1">
      <alignment horizontal="right"/>
    </xf>
    <xf numFmtId="165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5" fontId="49" fillId="8" borderId="8" xfId="7" quotePrefix="1" applyNumberFormat="1" applyFont="1" applyFill="1" applyBorder="1" applyAlignment="1"/>
    <xf numFmtId="165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5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5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5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5" fontId="49" fillId="8" borderId="2" xfId="0" quotePrefix="1" applyNumberFormat="1" applyFont="1" applyFill="1" applyBorder="1" applyAlignment="1" applyProtection="1"/>
    <xf numFmtId="165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5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5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5" fontId="50" fillId="0" borderId="14" xfId="0" quotePrefix="1" applyNumberFormat="1" applyFont="1" applyBorder="1" applyAlignment="1" applyProtection="1"/>
    <xf numFmtId="165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5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5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5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5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5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5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5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5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2" applyFont="1" applyFill="1" applyBorder="1" applyAlignment="1">
      <alignment horizontal="left" vertical="center" wrapText="1"/>
    </xf>
    <xf numFmtId="0" fontId="23" fillId="0" borderId="71" xfId="22" applyFont="1" applyFill="1" applyBorder="1" applyAlignment="1">
      <alignment horizontal="left" vertical="center"/>
    </xf>
    <xf numFmtId="0" fontId="14" fillId="0" borderId="71" xfId="14" applyFont="1" applyFill="1" applyBorder="1" applyAlignment="1">
      <alignment horizontal="left" vertical="center" wrapText="1"/>
    </xf>
    <xf numFmtId="0" fontId="23" fillId="4" borderId="71" xfId="22" applyFont="1" applyFill="1" applyBorder="1" applyAlignment="1">
      <alignment horizontal="left" vertical="center" wrapText="1"/>
    </xf>
    <xf numFmtId="0" fontId="21" fillId="4" borderId="71" xfId="22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4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5" fontId="54" fillId="8" borderId="74" xfId="0" quotePrefix="1" applyNumberFormat="1" applyFont="1" applyFill="1" applyBorder="1" applyAlignment="1" applyProtection="1"/>
    <xf numFmtId="165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6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5" fontId="54" fillId="0" borderId="49" xfId="7" quotePrefix="1" applyNumberFormat="1" applyFont="1" applyFill="1" applyBorder="1" applyAlignment="1" applyProtection="1">
      <alignment horizontal="right"/>
    </xf>
    <xf numFmtId="165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5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5" fontId="50" fillId="0" borderId="20" xfId="0" quotePrefix="1" applyNumberFormat="1" applyFont="1" applyBorder="1" applyAlignment="1" applyProtection="1">
      <protection locked="0"/>
    </xf>
    <xf numFmtId="165" fontId="68" fillId="0" borderId="62" xfId="7" applyNumberFormat="1" applyFont="1" applyBorder="1" applyAlignment="1" applyProtection="1">
      <alignment vertical="center"/>
      <protection locked="0"/>
    </xf>
    <xf numFmtId="165" fontId="68" fillId="0" borderId="0" xfId="7" applyNumberFormat="1" applyFont="1" applyBorder="1" applyAlignment="1" applyProtection="1">
      <alignment vertical="center"/>
      <protection locked="0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5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5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5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5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5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5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5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5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5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5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</cellXfs>
  <cellStyles count="23">
    <cellStyle name="Comma 2" xfId="1" xr:uid="{00000000-0005-0000-0000-000000000000}"/>
    <cellStyle name="Normal 2" xfId="2" xr:uid="{00000000-0005-0000-0000-000001000000}"/>
    <cellStyle name="Normal 2 2" xfId="3" xr:uid="{00000000-0005-0000-0000-000002000000}"/>
    <cellStyle name="Normal 2 3" xfId="19" xr:uid="{00000000-0005-0000-0000-000003000000}"/>
    <cellStyle name="Normal 2_Copy of Xl0000049" xfId="4" xr:uid="{00000000-0005-0000-0000-000004000000}"/>
    <cellStyle name="Normal 2_RASHODI ODV.KUOLTU" xfId="5" xr:uid="{00000000-0005-0000-0000-000005000000}"/>
    <cellStyle name="Normal 3" xfId="6" xr:uid="{00000000-0005-0000-0000-000006000000}"/>
    <cellStyle name="Normal 3 2" xfId="16" xr:uid="{00000000-0005-0000-0000-000007000000}"/>
    <cellStyle name="Normal 3 2 2" xfId="20" xr:uid="{00000000-0005-0000-0000-000008000000}"/>
    <cellStyle name="Normal 3 2 2 2" xfId="21" xr:uid="{00000000-0005-0000-0000-000009000000}"/>
    <cellStyle name="Normal 3 3" xfId="18" xr:uid="{00000000-0005-0000-0000-00000A000000}"/>
    <cellStyle name="Normal 3 4" xfId="22" xr:uid="{00000000-0005-0000-0000-00000B000000}"/>
    <cellStyle name="Normal 4" xfId="7" xr:uid="{00000000-0005-0000-0000-00000C000000}"/>
    <cellStyle name="Normal 5" xfId="8" xr:uid="{00000000-0005-0000-0000-00000D000000}"/>
    <cellStyle name="Normal 6" xfId="9" xr:uid="{00000000-0005-0000-0000-00000E000000}"/>
    <cellStyle name="Normal 7" xfId="15" xr:uid="{00000000-0005-0000-0000-00000F000000}"/>
    <cellStyle name="Normal 8" xfId="17" xr:uid="{00000000-0005-0000-0000-000010000000}"/>
    <cellStyle name="Normal_Podaci" xfId="10" xr:uid="{00000000-0005-0000-0000-000011000000}"/>
    <cellStyle name="Normalno" xfId="0" builtinId="0"/>
    <cellStyle name="Normalno 2" xfId="11" xr:uid="{00000000-0005-0000-0000-000013000000}"/>
    <cellStyle name="Normalno 2 2" xfId="12" xr:uid="{00000000-0005-0000-0000-000014000000}"/>
    <cellStyle name="Obično_GFI-POD ver. 1.0.5" xfId="13" xr:uid="{00000000-0005-0000-0000-000015000000}"/>
    <cellStyle name="Obično_List7" xfId="14" xr:uid="{00000000-0005-0000-0000-000016000000}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Normal="100" zoomScaleSheetLayoutView="100" workbookViewId="0">
      <selection activeCell="H11" sqref="H11"/>
    </sheetView>
  </sheetViews>
  <sheetFormatPr defaultColWidth="11.44140625" defaultRowHeight="13.2"/>
  <cols>
    <col min="1" max="2" width="4.33203125" style="8" customWidth="1"/>
    <col min="3" max="3" width="5.5546875" style="8" customWidth="1"/>
    <col min="4" max="4" width="5.33203125" style="35" customWidth="1"/>
    <col min="5" max="5" width="44.6640625" style="8" customWidth="1"/>
    <col min="6" max="6" width="15.88671875" style="8" bestFit="1" customWidth="1"/>
    <col min="7" max="7" width="17.33203125" style="8" customWidth="1"/>
    <col min="8" max="8" width="16.6640625" style="8" customWidth="1"/>
    <col min="9" max="9" width="11.44140625" style="8"/>
    <col min="10" max="10" width="16.33203125" style="8" bestFit="1" customWidth="1"/>
    <col min="11" max="11" width="21.6640625" style="8" bestFit="1" customWidth="1"/>
    <col min="12" max="16384" width="11.44140625" style="8"/>
  </cols>
  <sheetData>
    <row r="2" spans="1:10" ht="13.8">
      <c r="A2" s="467"/>
      <c r="B2" s="467"/>
      <c r="C2" s="467"/>
      <c r="D2" s="467"/>
      <c r="E2" s="467"/>
      <c r="F2" s="467"/>
      <c r="G2" s="467"/>
      <c r="H2" s="467"/>
    </row>
    <row r="3" spans="1:10" ht="48" customHeight="1">
      <c r="A3" s="468" t="s">
        <v>467</v>
      </c>
      <c r="B3" s="468"/>
      <c r="C3" s="468"/>
      <c r="D3" s="468"/>
      <c r="E3" s="468"/>
      <c r="F3" s="468"/>
      <c r="G3" s="468"/>
      <c r="H3" s="468"/>
    </row>
    <row r="4" spans="1:10" s="9" customFormat="1" ht="26.25" customHeight="1">
      <c r="A4" s="468" t="s">
        <v>14</v>
      </c>
      <c r="B4" s="468"/>
      <c r="C4" s="468"/>
      <c r="D4" s="468"/>
      <c r="E4" s="468"/>
      <c r="F4" s="468"/>
      <c r="G4" s="469"/>
      <c r="H4" s="469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338</v>
      </c>
      <c r="G6" s="17" t="s">
        <v>339</v>
      </c>
      <c r="H6" s="17" t="s">
        <v>457</v>
      </c>
      <c r="I6" s="18"/>
    </row>
    <row r="7" spans="1:10" ht="27.75" customHeight="1">
      <c r="A7" s="470" t="s">
        <v>13</v>
      </c>
      <c r="B7" s="471"/>
      <c r="C7" s="471"/>
      <c r="D7" s="471"/>
      <c r="E7" s="472"/>
      <c r="F7" s="19">
        <f>+F8+F9</f>
        <v>13287200</v>
      </c>
      <c r="G7" s="19">
        <f>G8+G9</f>
        <v>13590148</v>
      </c>
      <c r="H7" s="19">
        <f>+H8+H9</f>
        <v>13753229</v>
      </c>
      <c r="I7" s="20"/>
    </row>
    <row r="8" spans="1:10" ht="22.5" customHeight="1">
      <c r="A8" s="473" t="s">
        <v>12</v>
      </c>
      <c r="B8" s="474"/>
      <c r="C8" s="474"/>
      <c r="D8" s="474"/>
      <c r="E8" s="475"/>
      <c r="F8" s="21">
        <v>13287200</v>
      </c>
      <c r="G8" s="21">
        <v>13590148</v>
      </c>
      <c r="H8" s="21">
        <v>13753229</v>
      </c>
    </row>
    <row r="9" spans="1:10" ht="22.5" customHeight="1">
      <c r="A9" s="476" t="s">
        <v>11</v>
      </c>
      <c r="B9" s="475"/>
      <c r="C9" s="475"/>
      <c r="D9" s="475"/>
      <c r="E9" s="475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13287200</v>
      </c>
      <c r="G10" s="19">
        <f>+G11+G12</f>
        <v>13590148</v>
      </c>
      <c r="H10" s="19">
        <f>+H11+H12</f>
        <v>13753229</v>
      </c>
    </row>
    <row r="11" spans="1:10" ht="22.5" customHeight="1">
      <c r="A11" s="477" t="s">
        <v>9</v>
      </c>
      <c r="B11" s="474"/>
      <c r="C11" s="474"/>
      <c r="D11" s="474"/>
      <c r="E11" s="478"/>
      <c r="F11" s="21">
        <v>13287200</v>
      </c>
      <c r="G11" s="21">
        <v>13590148</v>
      </c>
      <c r="H11" s="24">
        <v>13753229</v>
      </c>
      <c r="I11" s="25"/>
      <c r="J11" s="25"/>
    </row>
    <row r="12" spans="1:10" ht="22.5" customHeight="1">
      <c r="A12" s="479" t="s">
        <v>8</v>
      </c>
      <c r="B12" s="475"/>
      <c r="C12" s="475"/>
      <c r="D12" s="475"/>
      <c r="E12" s="475"/>
      <c r="F12" s="26"/>
      <c r="G12" s="26"/>
      <c r="H12" s="24"/>
      <c r="I12" s="25"/>
      <c r="J12" s="25"/>
    </row>
    <row r="13" spans="1:10" ht="22.5" customHeight="1">
      <c r="A13" s="480" t="s">
        <v>7</v>
      </c>
      <c r="B13" s="471"/>
      <c r="C13" s="471"/>
      <c r="D13" s="471"/>
      <c r="E13" s="471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68"/>
      <c r="B14" s="481"/>
      <c r="C14" s="481"/>
      <c r="D14" s="481"/>
      <c r="E14" s="481"/>
      <c r="F14" s="482"/>
      <c r="G14" s="482"/>
      <c r="H14" s="482"/>
    </row>
    <row r="15" spans="1:10" ht="27.75" customHeight="1">
      <c r="A15" s="12"/>
      <c r="B15" s="13"/>
      <c r="C15" s="13"/>
      <c r="D15" s="14"/>
      <c r="E15" s="15"/>
      <c r="F15" s="16" t="s">
        <v>338</v>
      </c>
      <c r="G15" s="17" t="s">
        <v>339</v>
      </c>
      <c r="H15" s="17" t="s">
        <v>457</v>
      </c>
      <c r="J15" s="25"/>
    </row>
    <row r="16" spans="1:10" ht="30.75" customHeight="1">
      <c r="A16" s="483" t="s">
        <v>6</v>
      </c>
      <c r="B16" s="484"/>
      <c r="C16" s="484"/>
      <c r="D16" s="484"/>
      <c r="E16" s="485"/>
      <c r="F16" s="28"/>
      <c r="G16" s="28"/>
      <c r="H16" s="29"/>
      <c r="J16" s="25"/>
    </row>
    <row r="17" spans="1:11" ht="34.5" customHeight="1">
      <c r="A17" s="464" t="s">
        <v>5</v>
      </c>
      <c r="B17" s="465"/>
      <c r="C17" s="465"/>
      <c r="D17" s="465"/>
      <c r="E17" s="466"/>
      <c r="F17" s="30"/>
      <c r="G17" s="30"/>
      <c r="H17" s="27"/>
      <c r="J17" s="25"/>
    </row>
    <row r="18" spans="1:11" s="31" customFormat="1" ht="25.5" customHeight="1">
      <c r="A18" s="488"/>
      <c r="B18" s="481"/>
      <c r="C18" s="481"/>
      <c r="D18" s="481"/>
      <c r="E18" s="481"/>
      <c r="F18" s="482"/>
      <c r="G18" s="482"/>
      <c r="H18" s="482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338</v>
      </c>
      <c r="G19" s="17" t="s">
        <v>339</v>
      </c>
      <c r="H19" s="17" t="s">
        <v>457</v>
      </c>
      <c r="J19" s="32"/>
      <c r="K19" s="32"/>
    </row>
    <row r="20" spans="1:11" s="31" customFormat="1" ht="22.5" customHeight="1">
      <c r="A20" s="473" t="s">
        <v>4</v>
      </c>
      <c r="B20" s="474"/>
      <c r="C20" s="474"/>
      <c r="D20" s="474"/>
      <c r="E20" s="474"/>
      <c r="F20" s="26"/>
      <c r="G20" s="26"/>
      <c r="H20" s="26"/>
      <c r="J20" s="32"/>
    </row>
    <row r="21" spans="1:11" s="31" customFormat="1" ht="33.75" customHeight="1">
      <c r="A21" s="473" t="s">
        <v>3</v>
      </c>
      <c r="B21" s="474"/>
      <c r="C21" s="474"/>
      <c r="D21" s="474"/>
      <c r="E21" s="474"/>
      <c r="F21" s="26"/>
      <c r="G21" s="26"/>
      <c r="H21" s="26"/>
    </row>
    <row r="22" spans="1:11" s="31" customFormat="1" ht="22.5" customHeight="1">
      <c r="A22" s="480" t="s">
        <v>2</v>
      </c>
      <c r="B22" s="471"/>
      <c r="C22" s="471"/>
      <c r="D22" s="471"/>
      <c r="E22" s="471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88"/>
      <c r="B23" s="481"/>
      <c r="C23" s="481"/>
      <c r="D23" s="481"/>
      <c r="E23" s="481"/>
      <c r="F23" s="482"/>
      <c r="G23" s="482"/>
      <c r="H23" s="482"/>
    </row>
    <row r="24" spans="1:11" s="31" customFormat="1" ht="22.5" customHeight="1">
      <c r="A24" s="477" t="s">
        <v>1</v>
      </c>
      <c r="B24" s="474"/>
      <c r="C24" s="474"/>
      <c r="D24" s="474"/>
      <c r="E24" s="474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86" t="s">
        <v>0</v>
      </c>
      <c r="B26" s="487"/>
      <c r="C26" s="487"/>
      <c r="D26" s="487"/>
      <c r="E26" s="487"/>
      <c r="F26" s="487"/>
      <c r="G26" s="487"/>
      <c r="H26" s="487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144"/>
  <sheetViews>
    <sheetView tabSelected="1" view="pageBreakPreview" zoomScaleNormal="100" zoomScaleSheetLayoutView="100" workbookViewId="0">
      <selection activeCell="B11" sqref="B11"/>
    </sheetView>
  </sheetViews>
  <sheetFormatPr defaultColWidth="9.109375" defaultRowHeight="13.2"/>
  <cols>
    <col min="1" max="1" width="3.109375" style="383" customWidth="1"/>
    <col min="2" max="2" width="8.109375" style="382" customWidth="1"/>
    <col min="3" max="3" width="54.33203125" style="382" customWidth="1"/>
    <col min="4" max="4" width="8.88671875" style="382" customWidth="1"/>
    <col min="5" max="6" width="17.33203125" style="382" customWidth="1"/>
    <col min="7" max="7" width="17.5546875" style="382" customWidth="1"/>
    <col min="8" max="8" width="11.6640625" style="382" bestFit="1" customWidth="1"/>
    <col min="9" max="9" width="9.109375" style="382"/>
    <col min="10" max="10" width="12.6640625" style="382" bestFit="1" customWidth="1"/>
    <col min="11" max="16384" width="9.10937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474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6">
      <c r="B4" s="491" t="s">
        <v>462</v>
      </c>
      <c r="C4" s="491"/>
      <c r="D4" s="491"/>
      <c r="E4" s="491"/>
      <c r="F4" s="491"/>
      <c r="G4" s="492"/>
    </row>
    <row r="5" spans="1:7" ht="15.6">
      <c r="B5" s="491"/>
      <c r="C5" s="491"/>
      <c r="D5" s="491"/>
      <c r="E5" s="491"/>
      <c r="F5" s="491"/>
      <c r="G5" s="492"/>
    </row>
    <row r="6" spans="1:7" ht="20.399999999999999" customHeight="1">
      <c r="B6" s="493" t="s">
        <v>16</v>
      </c>
      <c r="C6" s="494"/>
      <c r="D6" s="494"/>
      <c r="E6" s="494"/>
      <c r="F6" s="494"/>
      <c r="G6" s="494"/>
    </row>
    <row r="7" spans="1:7" ht="39.6">
      <c r="B7" s="396" t="s">
        <v>17</v>
      </c>
      <c r="C7" s="396" t="s">
        <v>18</v>
      </c>
      <c r="D7" s="397" t="s">
        <v>337</v>
      </c>
      <c r="E7" s="396" t="s">
        <v>19</v>
      </c>
      <c r="F7" s="396" t="s">
        <v>340</v>
      </c>
      <c r="G7" s="396" t="s">
        <v>463</v>
      </c>
    </row>
    <row r="8" spans="1:7" ht="24" customHeight="1">
      <c r="B8" s="398">
        <v>6</v>
      </c>
      <c r="C8" s="399" t="s">
        <v>20</v>
      </c>
      <c r="D8" s="399"/>
      <c r="E8" s="400">
        <f>E9+E33+E62+E72+E82+E79</f>
        <v>11027200</v>
      </c>
      <c r="F8" s="400">
        <f>F9+F33+F62+F72+F82+F79</f>
        <v>11278620</v>
      </c>
      <c r="G8" s="400">
        <f>G9+G33+G62+G72+G82+G79</f>
        <v>11413963</v>
      </c>
    </row>
    <row r="9" spans="1:7" ht="24" customHeight="1">
      <c r="A9" s="387" t="s">
        <v>21</v>
      </c>
      <c r="B9" s="398">
        <v>63</v>
      </c>
      <c r="C9" s="399" t="s">
        <v>22</v>
      </c>
      <c r="D9" s="399"/>
      <c r="E9" s="400">
        <f>E10+E13+E18+E21+E24+E27+E30</f>
        <v>9906200</v>
      </c>
      <c r="F9" s="400">
        <f>F10+F13+F18+F21+F24+F27+F30</f>
        <v>10132061</v>
      </c>
      <c r="G9" s="400">
        <f>G10+G13+G18+G21+G24+G27+G30</f>
        <v>10253646</v>
      </c>
    </row>
    <row r="10" spans="1:7" ht="24" customHeight="1">
      <c r="B10" s="401">
        <v>631</v>
      </c>
      <c r="C10" s="402" t="s">
        <v>23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24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25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26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27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28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29</v>
      </c>
      <c r="D16" s="402" t="s">
        <v>341</v>
      </c>
      <c r="E16" s="403"/>
      <c r="F16" s="403"/>
      <c r="G16" s="403"/>
    </row>
    <row r="17" spans="2:7" ht="24" customHeight="1">
      <c r="B17" s="401">
        <v>6324</v>
      </c>
      <c r="C17" s="402" t="s">
        <v>30</v>
      </c>
      <c r="D17" s="402" t="s">
        <v>341</v>
      </c>
      <c r="E17" s="403"/>
      <c r="F17" s="403"/>
      <c r="G17" s="403"/>
    </row>
    <row r="18" spans="2:7" ht="24" customHeight="1">
      <c r="B18" s="401">
        <v>633</v>
      </c>
      <c r="C18" s="402" t="s">
        <v>31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32</v>
      </c>
      <c r="D19" s="402" t="s">
        <v>342</v>
      </c>
      <c r="E19" s="403"/>
      <c r="F19" s="403"/>
      <c r="G19" s="403"/>
    </row>
    <row r="20" spans="2:7" ht="24" customHeight="1">
      <c r="B20" s="401">
        <v>6332</v>
      </c>
      <c r="C20" s="402" t="s">
        <v>33</v>
      </c>
      <c r="D20" s="402" t="s">
        <v>342</v>
      </c>
      <c r="E20" s="403"/>
      <c r="F20" s="403"/>
      <c r="G20" s="403"/>
    </row>
    <row r="21" spans="2:7" ht="24" customHeight="1">
      <c r="B21" s="401">
        <v>634</v>
      </c>
      <c r="C21" s="402" t="s">
        <v>34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35</v>
      </c>
      <c r="D22" s="402" t="s">
        <v>342</v>
      </c>
      <c r="E22" s="403"/>
      <c r="F22" s="403"/>
      <c r="G22" s="403"/>
    </row>
    <row r="23" spans="2:7" ht="24" customHeight="1">
      <c r="B23" s="401">
        <v>6342</v>
      </c>
      <c r="C23" s="402" t="s">
        <v>36</v>
      </c>
      <c r="D23" s="402" t="s">
        <v>342</v>
      </c>
      <c r="E23" s="403"/>
      <c r="F23" s="403"/>
      <c r="G23" s="403"/>
    </row>
    <row r="24" spans="2:7" ht="24" customHeight="1">
      <c r="B24" s="401">
        <v>635</v>
      </c>
      <c r="C24" s="402" t="s">
        <v>37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38</v>
      </c>
      <c r="D25" s="402" t="s">
        <v>342</v>
      </c>
      <c r="E25" s="403"/>
      <c r="F25" s="403"/>
      <c r="G25" s="403"/>
    </row>
    <row r="26" spans="2:7" ht="24" customHeight="1">
      <c r="B26" s="401">
        <v>6352</v>
      </c>
      <c r="C26" s="402" t="s">
        <v>39</v>
      </c>
      <c r="D26" s="402" t="s">
        <v>342</v>
      </c>
      <c r="E26" s="403"/>
      <c r="F26" s="403"/>
      <c r="G26" s="403"/>
    </row>
    <row r="27" spans="2:7" ht="24" customHeight="1">
      <c r="B27" s="398" t="s">
        <v>40</v>
      </c>
      <c r="C27" s="404" t="s">
        <v>41</v>
      </c>
      <c r="D27" s="404"/>
      <c r="E27" s="400">
        <f>SUM(E28:E29)</f>
        <v>9906200</v>
      </c>
      <c r="F27" s="400">
        <f>SUM(F28:F29)</f>
        <v>10132061</v>
      </c>
      <c r="G27" s="400">
        <f>SUM(G28:G29)</f>
        <v>10253646</v>
      </c>
    </row>
    <row r="28" spans="2:7" ht="24" customHeight="1">
      <c r="B28" s="401" t="s">
        <v>42</v>
      </c>
      <c r="C28" s="402" t="s">
        <v>43</v>
      </c>
      <c r="D28" s="402" t="s">
        <v>342</v>
      </c>
      <c r="E28" s="403">
        <v>9706200</v>
      </c>
      <c r="F28" s="403">
        <v>9927501</v>
      </c>
      <c r="G28" s="403">
        <v>10046631</v>
      </c>
    </row>
    <row r="29" spans="2:7" ht="24" customHeight="1">
      <c r="B29" s="401" t="s">
        <v>44</v>
      </c>
      <c r="C29" s="402" t="s">
        <v>45</v>
      </c>
      <c r="D29" s="402" t="s">
        <v>342</v>
      </c>
      <c r="E29" s="403">
        <v>200000</v>
      </c>
      <c r="F29" s="403">
        <v>204560</v>
      </c>
      <c r="G29" s="403">
        <v>207015</v>
      </c>
    </row>
    <row r="30" spans="2:7" ht="24" customHeight="1">
      <c r="B30" s="401" t="s">
        <v>46</v>
      </c>
      <c r="C30" s="402" t="s">
        <v>47</v>
      </c>
      <c r="D30" s="402"/>
      <c r="E30" s="400">
        <f>SUM(E31:E32)</f>
        <v>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48</v>
      </c>
      <c r="C31" s="402" t="s">
        <v>49</v>
      </c>
      <c r="D31" s="402" t="s">
        <v>343</v>
      </c>
      <c r="E31" s="403"/>
      <c r="F31" s="403"/>
      <c r="G31" s="403"/>
    </row>
    <row r="32" spans="2:7" ht="24" customHeight="1">
      <c r="B32" s="401" t="s">
        <v>50</v>
      </c>
      <c r="C32" s="402" t="s">
        <v>51</v>
      </c>
      <c r="D32" s="402" t="s">
        <v>343</v>
      </c>
      <c r="E32" s="403"/>
      <c r="F32" s="403"/>
      <c r="G32" s="403"/>
    </row>
    <row r="33" spans="1:7" ht="24" customHeight="1">
      <c r="A33" s="387" t="s">
        <v>52</v>
      </c>
      <c r="B33" s="398">
        <v>64</v>
      </c>
      <c r="C33" s="399" t="s">
        <v>53</v>
      </c>
      <c r="D33" s="399"/>
      <c r="E33" s="400">
        <f>E34+E42+E47+E55</f>
        <v>0</v>
      </c>
      <c r="F33" s="400">
        <f>F34+F42+F47+F55</f>
        <v>0</v>
      </c>
      <c r="G33" s="400">
        <f>G34+G42+G47+G55</f>
        <v>0</v>
      </c>
    </row>
    <row r="34" spans="1:7" ht="24" customHeight="1">
      <c r="B34" s="401">
        <v>641</v>
      </c>
      <c r="C34" s="402" t="s">
        <v>54</v>
      </c>
      <c r="D34" s="402"/>
      <c r="E34" s="400">
        <f>SUM(E35:E41)</f>
        <v>0</v>
      </c>
      <c r="F34" s="400">
        <f>SUM(F35:F41)</f>
        <v>0</v>
      </c>
      <c r="G34" s="400">
        <f>SUM(G35:G41)</f>
        <v>0</v>
      </c>
    </row>
    <row r="35" spans="1:7" ht="24" customHeight="1">
      <c r="B35" s="401">
        <v>6412</v>
      </c>
      <c r="C35" s="402" t="s">
        <v>55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56</v>
      </c>
      <c r="D36" s="402" t="s">
        <v>238</v>
      </c>
      <c r="E36" s="403"/>
      <c r="F36" s="403"/>
      <c r="G36" s="403"/>
    </row>
    <row r="37" spans="1:7" ht="24" customHeight="1">
      <c r="B37" s="401">
        <v>6414</v>
      </c>
      <c r="C37" s="402" t="s">
        <v>57</v>
      </c>
      <c r="D37" s="402" t="s">
        <v>238</v>
      </c>
      <c r="E37" s="403"/>
      <c r="F37" s="403"/>
      <c r="G37" s="403"/>
    </row>
    <row r="38" spans="1:7" ht="24" customHeight="1">
      <c r="B38" s="401">
        <v>6415</v>
      </c>
      <c r="C38" s="402" t="s">
        <v>58</v>
      </c>
      <c r="D38" s="402" t="s">
        <v>238</v>
      </c>
      <c r="E38" s="403"/>
      <c r="F38" s="403"/>
      <c r="G38" s="403"/>
    </row>
    <row r="39" spans="1:7" ht="24" customHeight="1">
      <c r="B39" s="401">
        <v>6416</v>
      </c>
      <c r="C39" s="402" t="s">
        <v>59</v>
      </c>
      <c r="D39" s="402" t="s">
        <v>238</v>
      </c>
      <c r="E39" s="403"/>
      <c r="F39" s="403"/>
      <c r="G39" s="403"/>
    </row>
    <row r="40" spans="1:7" ht="24" customHeight="1">
      <c r="B40" s="401">
        <v>6417</v>
      </c>
      <c r="C40" s="402" t="s">
        <v>60</v>
      </c>
      <c r="D40" s="402" t="s">
        <v>238</v>
      </c>
      <c r="E40" s="403"/>
      <c r="F40" s="403"/>
      <c r="G40" s="403"/>
    </row>
    <row r="41" spans="1:7" ht="24" customHeight="1">
      <c r="B41" s="401">
        <v>6419</v>
      </c>
      <c r="C41" s="402" t="s">
        <v>61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62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63</v>
      </c>
      <c r="D43" s="402" t="s">
        <v>238</v>
      </c>
      <c r="E43" s="403"/>
      <c r="F43" s="403"/>
      <c r="G43" s="403"/>
    </row>
    <row r="44" spans="1:7" ht="24" customHeight="1">
      <c r="B44" s="401">
        <v>6423</v>
      </c>
      <c r="C44" s="402" t="s">
        <v>64</v>
      </c>
      <c r="D44" s="402" t="s">
        <v>301</v>
      </c>
      <c r="E44" s="403"/>
      <c r="F44" s="403"/>
      <c r="G44" s="403"/>
    </row>
    <row r="45" spans="1:7" ht="24" customHeight="1">
      <c r="B45" s="401" t="s">
        <v>65</v>
      </c>
      <c r="C45" s="402" t="s">
        <v>66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67</v>
      </c>
      <c r="D46" s="402" t="s">
        <v>301</v>
      </c>
      <c r="E46" s="403"/>
      <c r="F46" s="403"/>
      <c r="G46" s="403"/>
    </row>
    <row r="47" spans="1:7" ht="24" customHeight="1">
      <c r="B47" s="401">
        <v>643</v>
      </c>
      <c r="C47" s="402" t="s">
        <v>68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69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70</v>
      </c>
      <c r="D49" s="405" t="s">
        <v>238</v>
      </c>
      <c r="E49" s="403"/>
      <c r="F49" s="403"/>
      <c r="G49" s="403"/>
    </row>
    <row r="50" spans="1:7" ht="24" customHeight="1">
      <c r="B50" s="401">
        <v>6433</v>
      </c>
      <c r="C50" s="405" t="s">
        <v>71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72</v>
      </c>
      <c r="D51" s="402" t="s">
        <v>238</v>
      </c>
      <c r="E51" s="403"/>
      <c r="F51" s="403"/>
      <c r="G51" s="403"/>
    </row>
    <row r="52" spans="1:7" ht="24" customHeight="1">
      <c r="B52" s="401">
        <v>6435</v>
      </c>
      <c r="C52" s="405" t="s">
        <v>73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74</v>
      </c>
      <c r="D53" s="405" t="s">
        <v>238</v>
      </c>
      <c r="E53" s="403"/>
      <c r="F53" s="403"/>
      <c r="G53" s="403"/>
    </row>
    <row r="54" spans="1:7" ht="24" customHeight="1">
      <c r="B54" s="401">
        <v>6437</v>
      </c>
      <c r="C54" s="402" t="s">
        <v>75</v>
      </c>
      <c r="D54" s="402"/>
      <c r="E54" s="403"/>
      <c r="F54" s="403"/>
      <c r="G54" s="403"/>
    </row>
    <row r="55" spans="1:7" ht="24" customHeight="1">
      <c r="B55" s="401" t="s">
        <v>76</v>
      </c>
      <c r="C55" s="402" t="s">
        <v>77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78</v>
      </c>
      <c r="C56" s="402" t="s">
        <v>79</v>
      </c>
      <c r="D56" s="402"/>
      <c r="E56" s="403"/>
      <c r="F56" s="403"/>
      <c r="G56" s="403"/>
    </row>
    <row r="57" spans="1:7" ht="24" customHeight="1">
      <c r="B57" s="401" t="s">
        <v>80</v>
      </c>
      <c r="C57" s="402" t="s">
        <v>81</v>
      </c>
      <c r="D57" s="402"/>
      <c r="E57" s="403"/>
      <c r="F57" s="403"/>
      <c r="G57" s="403"/>
    </row>
    <row r="58" spans="1:7" ht="24" customHeight="1">
      <c r="B58" s="401" t="s">
        <v>82</v>
      </c>
      <c r="C58" s="402" t="s">
        <v>83</v>
      </c>
      <c r="D58" s="402"/>
      <c r="E58" s="403"/>
      <c r="F58" s="403"/>
      <c r="G58" s="403"/>
    </row>
    <row r="59" spans="1:7" ht="24" customHeight="1">
      <c r="B59" s="401" t="s">
        <v>84</v>
      </c>
      <c r="C59" s="402" t="s">
        <v>85</v>
      </c>
      <c r="D59" s="402"/>
      <c r="E59" s="403"/>
      <c r="F59" s="403"/>
      <c r="G59" s="403"/>
    </row>
    <row r="60" spans="1:7" ht="24" customHeight="1">
      <c r="B60" s="401" t="s">
        <v>86</v>
      </c>
      <c r="C60" s="402" t="s">
        <v>87</v>
      </c>
      <c r="D60" s="402"/>
      <c r="E60" s="403"/>
      <c r="F60" s="403"/>
      <c r="G60" s="403"/>
    </row>
    <row r="61" spans="1:7" ht="24" customHeight="1">
      <c r="B61" s="401" t="s">
        <v>88</v>
      </c>
      <c r="C61" s="406" t="s">
        <v>89</v>
      </c>
      <c r="D61" s="406"/>
      <c r="E61" s="403"/>
      <c r="F61" s="403"/>
      <c r="G61" s="403"/>
    </row>
    <row r="62" spans="1:7" ht="24" customHeight="1">
      <c r="A62" s="387" t="s">
        <v>90</v>
      </c>
      <c r="B62" s="398">
        <v>65</v>
      </c>
      <c r="C62" s="399" t="s">
        <v>91</v>
      </c>
      <c r="D62" s="399"/>
      <c r="E62" s="400">
        <f>E63+E68</f>
        <v>1046000</v>
      </c>
      <c r="F62" s="400">
        <f>F63+F68</f>
        <v>1069849</v>
      </c>
      <c r="G62" s="400">
        <f>G63+G68</f>
        <v>1082687</v>
      </c>
    </row>
    <row r="63" spans="1:7" ht="24" customHeight="1">
      <c r="B63" s="401">
        <v>651</v>
      </c>
      <c r="C63" s="402" t="s">
        <v>92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93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94</v>
      </c>
      <c r="D65" s="402" t="s">
        <v>238</v>
      </c>
      <c r="E65" s="403"/>
      <c r="F65" s="403"/>
      <c r="G65" s="403"/>
    </row>
    <row r="66" spans="1:7" ht="24" customHeight="1">
      <c r="B66" s="401">
        <v>6513</v>
      </c>
      <c r="C66" s="402" t="s">
        <v>95</v>
      </c>
      <c r="D66" s="402" t="s">
        <v>238</v>
      </c>
      <c r="E66" s="403"/>
      <c r="F66" s="403"/>
      <c r="G66" s="403"/>
    </row>
    <row r="67" spans="1:7" ht="24" customHeight="1">
      <c r="B67" s="401">
        <v>6514</v>
      </c>
      <c r="C67" s="402" t="s">
        <v>96</v>
      </c>
      <c r="D67" s="402" t="s">
        <v>301</v>
      </c>
      <c r="E67" s="403"/>
      <c r="F67" s="403"/>
      <c r="G67" s="403"/>
    </row>
    <row r="68" spans="1:7" ht="24" customHeight="1">
      <c r="B68" s="401">
        <v>652</v>
      </c>
      <c r="C68" s="402" t="s">
        <v>97</v>
      </c>
      <c r="D68" s="402"/>
      <c r="E68" s="400">
        <f>SUM(E69:E71)</f>
        <v>1046000</v>
      </c>
      <c r="F68" s="400">
        <f>SUM(F69:F71)</f>
        <v>1069849</v>
      </c>
      <c r="G68" s="400">
        <f>SUM(G69:G71)</f>
        <v>1082687</v>
      </c>
    </row>
    <row r="69" spans="1:7" ht="24" customHeight="1">
      <c r="B69" s="401">
        <v>6526</v>
      </c>
      <c r="C69" s="402" t="s">
        <v>98</v>
      </c>
      <c r="D69" s="402" t="s">
        <v>238</v>
      </c>
      <c r="E69" s="403">
        <v>1046000</v>
      </c>
      <c r="F69" s="403">
        <v>1069849</v>
      </c>
      <c r="G69" s="403">
        <v>1082687</v>
      </c>
    </row>
    <row r="70" spans="1:7" ht="24" customHeight="1">
      <c r="B70" s="401" t="s">
        <v>99</v>
      </c>
      <c r="C70" s="402" t="s">
        <v>100</v>
      </c>
      <c r="D70" s="402" t="s">
        <v>238</v>
      </c>
      <c r="E70" s="403"/>
      <c r="F70" s="403"/>
      <c r="G70" s="403"/>
    </row>
    <row r="71" spans="1:7" ht="24" customHeight="1">
      <c r="B71" s="401" t="s">
        <v>101</v>
      </c>
      <c r="C71" s="402" t="s">
        <v>102</v>
      </c>
      <c r="D71" s="402"/>
      <c r="E71" s="403"/>
      <c r="F71" s="403"/>
      <c r="G71" s="403"/>
    </row>
    <row r="72" spans="1:7" ht="24" customHeight="1">
      <c r="A72" s="387" t="s">
        <v>103</v>
      </c>
      <c r="B72" s="398">
        <v>66</v>
      </c>
      <c r="C72" s="407" t="s">
        <v>104</v>
      </c>
      <c r="D72" s="407"/>
      <c r="E72" s="400">
        <f>E73+E76</f>
        <v>75000</v>
      </c>
      <c r="F72" s="400">
        <f>F73+F76</f>
        <v>76710</v>
      </c>
      <c r="G72" s="400">
        <f>G73+G76</f>
        <v>77630</v>
      </c>
    </row>
    <row r="73" spans="1:7" ht="24" customHeight="1">
      <c r="B73" s="401">
        <v>661</v>
      </c>
      <c r="C73" s="402" t="s">
        <v>105</v>
      </c>
      <c r="D73" s="402"/>
      <c r="E73" s="400">
        <f>SUM(E74:E75)</f>
        <v>75000</v>
      </c>
      <c r="F73" s="400">
        <f>SUM(F74:F75)</f>
        <v>76710</v>
      </c>
      <c r="G73" s="400">
        <f>SUM(G74:G75)</f>
        <v>77630</v>
      </c>
    </row>
    <row r="74" spans="1:7" ht="24" customHeight="1">
      <c r="B74" s="401">
        <v>6614</v>
      </c>
      <c r="C74" s="402" t="s">
        <v>106</v>
      </c>
      <c r="D74" s="402" t="s">
        <v>202</v>
      </c>
      <c r="E74" s="403"/>
      <c r="F74" s="403"/>
      <c r="G74" s="403"/>
    </row>
    <row r="75" spans="1:7" ht="24" customHeight="1">
      <c r="B75" s="401">
        <v>6615</v>
      </c>
      <c r="C75" s="402" t="s">
        <v>107</v>
      </c>
      <c r="D75" s="402" t="s">
        <v>202</v>
      </c>
      <c r="E75" s="403">
        <v>75000</v>
      </c>
      <c r="F75" s="403">
        <v>76710</v>
      </c>
      <c r="G75" s="403">
        <v>77630</v>
      </c>
    </row>
    <row r="76" spans="1:7" ht="24" customHeight="1">
      <c r="B76" s="401">
        <v>663</v>
      </c>
      <c r="C76" s="406" t="s">
        <v>108</v>
      </c>
      <c r="D76" s="406"/>
      <c r="E76" s="400">
        <f>SUM(E77:E78)</f>
        <v>0</v>
      </c>
      <c r="F76" s="400">
        <f>SUM(F77:F78)</f>
        <v>0</v>
      </c>
      <c r="G76" s="400">
        <f>SUM(G77:G78)</f>
        <v>0</v>
      </c>
    </row>
    <row r="77" spans="1:7" ht="24" customHeight="1">
      <c r="B77" s="401">
        <v>6631</v>
      </c>
      <c r="C77" s="402" t="s">
        <v>109</v>
      </c>
      <c r="D77" s="402" t="s">
        <v>344</v>
      </c>
      <c r="E77" s="403"/>
      <c r="F77" s="403"/>
      <c r="G77" s="403"/>
    </row>
    <row r="78" spans="1:7" ht="24" customHeight="1">
      <c r="B78" s="401">
        <v>6632</v>
      </c>
      <c r="C78" s="406" t="s">
        <v>110</v>
      </c>
      <c r="D78" s="406" t="s">
        <v>344</v>
      </c>
      <c r="E78" s="403"/>
      <c r="F78" s="403"/>
      <c r="G78" s="403"/>
    </row>
    <row r="79" spans="1:7" ht="24" customHeight="1">
      <c r="A79" s="387"/>
      <c r="B79" s="398" t="s">
        <v>111</v>
      </c>
      <c r="C79" s="404" t="s">
        <v>112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113</v>
      </c>
      <c r="B80" s="401" t="s">
        <v>114</v>
      </c>
      <c r="C80" s="406" t="s">
        <v>115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116</v>
      </c>
      <c r="C81" s="406" t="s">
        <v>115</v>
      </c>
      <c r="D81" s="406" t="s">
        <v>301</v>
      </c>
      <c r="E81" s="403"/>
      <c r="F81" s="403"/>
      <c r="G81" s="403"/>
    </row>
    <row r="82" spans="1:7" ht="24" customHeight="1">
      <c r="A82" s="387" t="s">
        <v>117</v>
      </c>
      <c r="B82" s="398">
        <v>68</v>
      </c>
      <c r="C82" s="399" t="s">
        <v>118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119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120</v>
      </c>
      <c r="D84" s="402" t="s">
        <v>238</v>
      </c>
      <c r="E84" s="403"/>
      <c r="F84" s="403"/>
      <c r="G84" s="403"/>
    </row>
    <row r="85" spans="1:7" ht="24" customHeight="1">
      <c r="B85" s="398">
        <v>7</v>
      </c>
      <c r="C85" s="399" t="s">
        <v>121</v>
      </c>
      <c r="D85" s="399"/>
      <c r="E85" s="400">
        <f>E86+E110</f>
        <v>0</v>
      </c>
      <c r="F85" s="400">
        <f>F86+F110</f>
        <v>0</v>
      </c>
      <c r="G85" s="400">
        <f>G86+G110</f>
        <v>0</v>
      </c>
    </row>
    <row r="86" spans="1:7" ht="24" customHeight="1">
      <c r="A86" s="387" t="s">
        <v>122</v>
      </c>
      <c r="B86" s="398">
        <v>72</v>
      </c>
      <c r="C86" s="404" t="s">
        <v>123</v>
      </c>
      <c r="D86" s="404"/>
      <c r="E86" s="400">
        <f>E87+E91+E99+E101+E106</f>
        <v>0</v>
      </c>
      <c r="F86" s="400">
        <f>F87+F91+F99+F101+F106</f>
        <v>0</v>
      </c>
      <c r="G86" s="400">
        <f>G87+G91+G99+G101+G106</f>
        <v>0</v>
      </c>
    </row>
    <row r="87" spans="1:7" ht="24" customHeight="1">
      <c r="B87" s="401">
        <v>721</v>
      </c>
      <c r="C87" s="402" t="s">
        <v>124</v>
      </c>
      <c r="D87" s="402"/>
      <c r="E87" s="400">
        <f>SUM(E88:E90)</f>
        <v>0</v>
      </c>
      <c r="F87" s="400">
        <f>SUM(F88:F90)</f>
        <v>0</v>
      </c>
      <c r="G87" s="400">
        <f>SUM(G88:G90)</f>
        <v>0</v>
      </c>
    </row>
    <row r="88" spans="1:7" ht="24" customHeight="1">
      <c r="B88" s="401">
        <v>7211</v>
      </c>
      <c r="C88" s="402" t="s">
        <v>125</v>
      </c>
      <c r="D88" s="402" t="s">
        <v>238</v>
      </c>
      <c r="E88" s="403"/>
      <c r="F88" s="403"/>
      <c r="G88" s="403"/>
    </row>
    <row r="89" spans="1:7" ht="24" customHeight="1">
      <c r="B89" s="401">
        <v>7212</v>
      </c>
      <c r="C89" s="402" t="s">
        <v>126</v>
      </c>
      <c r="D89" s="402" t="s">
        <v>238</v>
      </c>
      <c r="E89" s="403"/>
      <c r="F89" s="403"/>
      <c r="G89" s="403"/>
    </row>
    <row r="90" spans="1:7" ht="24" customHeight="1">
      <c r="B90" s="401">
        <v>7214</v>
      </c>
      <c r="C90" s="402" t="s">
        <v>127</v>
      </c>
      <c r="D90" s="402" t="s">
        <v>238</v>
      </c>
      <c r="E90" s="403"/>
      <c r="F90" s="403"/>
      <c r="G90" s="403"/>
    </row>
    <row r="91" spans="1:7" ht="24" customHeight="1">
      <c r="B91" s="401">
        <v>722</v>
      </c>
      <c r="C91" s="402" t="s">
        <v>128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129</v>
      </c>
      <c r="D92" s="402" t="s">
        <v>238</v>
      </c>
      <c r="E92" s="403"/>
      <c r="F92" s="403"/>
      <c r="G92" s="403"/>
    </row>
    <row r="93" spans="1:7" ht="24" customHeight="1">
      <c r="B93" s="401">
        <v>7222</v>
      </c>
      <c r="C93" s="402" t="s">
        <v>130</v>
      </c>
      <c r="D93" s="402" t="s">
        <v>238</v>
      </c>
      <c r="E93" s="403"/>
      <c r="F93" s="403"/>
      <c r="G93" s="403"/>
    </row>
    <row r="94" spans="1:7" ht="24" customHeight="1">
      <c r="B94" s="401">
        <v>7223</v>
      </c>
      <c r="C94" s="402" t="s">
        <v>131</v>
      </c>
      <c r="D94" s="402" t="s">
        <v>238</v>
      </c>
      <c r="E94" s="403"/>
      <c r="F94" s="403"/>
      <c r="G94" s="403"/>
    </row>
    <row r="95" spans="1:7" ht="24" customHeight="1">
      <c r="B95" s="401">
        <v>7224</v>
      </c>
      <c r="C95" s="402" t="s">
        <v>132</v>
      </c>
      <c r="D95" s="402" t="s">
        <v>238</v>
      </c>
      <c r="E95" s="403"/>
      <c r="F95" s="403"/>
      <c r="G95" s="403"/>
    </row>
    <row r="96" spans="1:7" ht="24" customHeight="1">
      <c r="B96" s="401">
        <v>7225</v>
      </c>
      <c r="C96" s="402" t="s">
        <v>133</v>
      </c>
      <c r="D96" s="402" t="s">
        <v>238</v>
      </c>
      <c r="E96" s="403"/>
      <c r="F96" s="403"/>
      <c r="G96" s="403"/>
    </row>
    <row r="97" spans="1:7" ht="24" customHeight="1">
      <c r="B97" s="401">
        <v>7226</v>
      </c>
      <c r="C97" s="402" t="s">
        <v>134</v>
      </c>
      <c r="D97" s="402" t="s">
        <v>238</v>
      </c>
      <c r="E97" s="403"/>
      <c r="F97" s="403"/>
      <c r="G97" s="403"/>
    </row>
    <row r="98" spans="1:7" ht="24" customHeight="1">
      <c r="B98" s="401">
        <v>7227</v>
      </c>
      <c r="C98" s="402" t="s">
        <v>135</v>
      </c>
      <c r="D98" s="402" t="s">
        <v>238</v>
      </c>
      <c r="E98" s="403"/>
      <c r="F98" s="403"/>
      <c r="G98" s="403"/>
    </row>
    <row r="99" spans="1:7" ht="24" customHeight="1">
      <c r="B99" s="401">
        <v>723</v>
      </c>
      <c r="C99" s="406" t="s">
        <v>136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137</v>
      </c>
      <c r="D100" s="402" t="s">
        <v>238</v>
      </c>
      <c r="E100" s="403"/>
      <c r="F100" s="403"/>
      <c r="G100" s="403"/>
    </row>
    <row r="101" spans="1:7" ht="24" customHeight="1">
      <c r="B101" s="401">
        <v>724</v>
      </c>
      <c r="C101" s="406" t="s">
        <v>138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139</v>
      </c>
      <c r="D102" s="402" t="s">
        <v>238</v>
      </c>
      <c r="E102" s="403"/>
      <c r="F102" s="403"/>
      <c r="G102" s="403"/>
    </row>
    <row r="103" spans="1:7" ht="24" customHeight="1">
      <c r="B103" s="401">
        <v>7242</v>
      </c>
      <c r="C103" s="402" t="s">
        <v>140</v>
      </c>
      <c r="D103" s="402" t="s">
        <v>238</v>
      </c>
      <c r="E103" s="403"/>
      <c r="F103" s="403"/>
      <c r="G103" s="403"/>
    </row>
    <row r="104" spans="1:7" ht="24" customHeight="1">
      <c r="B104" s="401">
        <v>7243</v>
      </c>
      <c r="C104" s="402" t="s">
        <v>141</v>
      </c>
      <c r="D104" s="402" t="s">
        <v>238</v>
      </c>
      <c r="E104" s="403"/>
      <c r="F104" s="403"/>
      <c r="G104" s="403"/>
    </row>
    <row r="105" spans="1:7" ht="24" customHeight="1">
      <c r="B105" s="401">
        <v>7244</v>
      </c>
      <c r="C105" s="402" t="s">
        <v>142</v>
      </c>
      <c r="D105" s="402" t="s">
        <v>238</v>
      </c>
      <c r="E105" s="403"/>
      <c r="F105" s="403"/>
      <c r="G105" s="403"/>
    </row>
    <row r="106" spans="1:7" ht="24" customHeight="1">
      <c r="B106" s="401">
        <v>726</v>
      </c>
      <c r="C106" s="402" t="s">
        <v>143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144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145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146</v>
      </c>
      <c r="D109" s="402" t="s">
        <v>238</v>
      </c>
      <c r="E109" s="403"/>
      <c r="F109" s="403"/>
      <c r="G109" s="403"/>
    </row>
    <row r="110" spans="1:7" ht="24" customHeight="1">
      <c r="A110" s="387" t="s">
        <v>147</v>
      </c>
      <c r="B110" s="398">
        <v>73</v>
      </c>
      <c r="C110" s="399" t="s">
        <v>148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148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149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150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151</v>
      </c>
      <c r="B114" s="398" t="s">
        <v>152</v>
      </c>
      <c r="C114" s="408" t="s">
        <v>153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154</v>
      </c>
      <c r="C115" s="409" t="s">
        <v>155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156</v>
      </c>
      <c r="C116" s="409" t="s">
        <v>157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158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159</v>
      </c>
      <c r="D118" s="411"/>
      <c r="E118" s="403"/>
      <c r="F118" s="403"/>
      <c r="G118" s="403"/>
      <c r="H118" s="386"/>
    </row>
    <row r="119" spans="1:8" ht="24" customHeight="1">
      <c r="B119" s="401" t="s">
        <v>160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161</v>
      </c>
      <c r="B121" s="413">
        <v>83</v>
      </c>
      <c r="C121" s="414" t="s">
        <v>162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163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164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165</v>
      </c>
      <c r="B124" s="398">
        <v>84</v>
      </c>
      <c r="C124" s="399" t="s">
        <v>166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167</v>
      </c>
      <c r="C125" s="415" t="s">
        <v>168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169</v>
      </c>
      <c r="C126" s="415" t="s">
        <v>170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171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172</v>
      </c>
      <c r="D128" s="402" t="s">
        <v>152</v>
      </c>
      <c r="E128" s="403"/>
      <c r="F128" s="403"/>
      <c r="G128" s="403"/>
    </row>
    <row r="129" spans="1:10" ht="24" customHeight="1">
      <c r="B129" s="401">
        <v>8444</v>
      </c>
      <c r="C129" s="402" t="s">
        <v>173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174</v>
      </c>
      <c r="D130" s="402" t="s">
        <v>152</v>
      </c>
      <c r="E130" s="403"/>
      <c r="F130" s="403"/>
      <c r="G130" s="403"/>
    </row>
    <row r="131" spans="1:10" ht="24" customHeight="1">
      <c r="B131" s="401" t="s">
        <v>175</v>
      </c>
      <c r="C131" s="402" t="s">
        <v>176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177</v>
      </c>
      <c r="C132" s="402" t="s">
        <v>178</v>
      </c>
      <c r="D132" s="402" t="s">
        <v>152</v>
      </c>
      <c r="E132" s="403"/>
      <c r="F132" s="403"/>
      <c r="G132" s="403"/>
    </row>
    <row r="133" spans="1:10" ht="24" customHeight="1">
      <c r="B133" s="489" t="s">
        <v>179</v>
      </c>
      <c r="C133" s="490"/>
      <c r="D133" s="416"/>
      <c r="E133" s="400">
        <f>E113+E85+E8</f>
        <v>11027200</v>
      </c>
      <c r="F133" s="400">
        <f>F113+F85+F8</f>
        <v>11278620</v>
      </c>
      <c r="G133" s="400">
        <f>G113+G85+G8</f>
        <v>11413963</v>
      </c>
      <c r="J133" s="386"/>
    </row>
    <row r="134" spans="1:10" ht="24" customHeight="1">
      <c r="B134" s="493" t="s">
        <v>181</v>
      </c>
      <c r="C134" s="494"/>
      <c r="D134" s="494"/>
      <c r="E134" s="494"/>
      <c r="F134" s="494"/>
      <c r="G134" s="494"/>
    </row>
    <row r="135" spans="1:10" ht="24" customHeight="1">
      <c r="B135" s="401" t="s">
        <v>111</v>
      </c>
      <c r="C135" s="404" t="s">
        <v>112</v>
      </c>
      <c r="D135" s="404"/>
      <c r="E135" s="400">
        <f>SUM(E136)</f>
        <v>2260000</v>
      </c>
      <c r="F135" s="400">
        <f>SUM(F136)</f>
        <v>2311528</v>
      </c>
      <c r="G135" s="400">
        <f>SUM(G136)</f>
        <v>2339266</v>
      </c>
    </row>
    <row r="136" spans="1:10" ht="24" customHeight="1">
      <c r="A136" s="387" t="s">
        <v>180</v>
      </c>
      <c r="B136" s="401" t="s">
        <v>183</v>
      </c>
      <c r="C136" s="406" t="s">
        <v>184</v>
      </c>
      <c r="D136" s="406"/>
      <c r="E136" s="400">
        <f>SUM(E137:E139)</f>
        <v>2260000</v>
      </c>
      <c r="F136" s="400">
        <f>SUM(F137:F139)</f>
        <v>2311528</v>
      </c>
      <c r="G136" s="400">
        <f>SUM(G137:G139)</f>
        <v>2339266</v>
      </c>
    </row>
    <row r="137" spans="1:10" ht="24" customHeight="1">
      <c r="B137" s="401" t="s">
        <v>185</v>
      </c>
      <c r="C137" s="406" t="s">
        <v>186</v>
      </c>
      <c r="D137" s="406" t="s">
        <v>238</v>
      </c>
      <c r="E137" s="403">
        <v>2260000</v>
      </c>
      <c r="F137" s="403">
        <v>2311528</v>
      </c>
      <c r="G137" s="403">
        <v>2339266</v>
      </c>
    </row>
    <row r="138" spans="1:10" ht="24" customHeight="1">
      <c r="B138" s="401" t="s">
        <v>187</v>
      </c>
      <c r="C138" s="406" t="s">
        <v>188</v>
      </c>
      <c r="D138" s="406" t="s">
        <v>238</v>
      </c>
      <c r="E138" s="403"/>
      <c r="F138" s="403"/>
      <c r="G138" s="403"/>
    </row>
    <row r="139" spans="1:10" ht="24" customHeight="1">
      <c r="B139" s="401" t="s">
        <v>189</v>
      </c>
      <c r="C139" s="406" t="s">
        <v>190</v>
      </c>
      <c r="D139" s="406" t="s">
        <v>238</v>
      </c>
      <c r="E139" s="403"/>
      <c r="F139" s="403"/>
      <c r="G139" s="403"/>
    </row>
    <row r="140" spans="1:10" ht="24" customHeight="1">
      <c r="B140" s="489" t="s">
        <v>191</v>
      </c>
      <c r="C140" s="490"/>
      <c r="D140" s="416"/>
      <c r="E140" s="400">
        <f>E135</f>
        <v>2260000</v>
      </c>
      <c r="F140" s="400">
        <f>F135</f>
        <v>2311528</v>
      </c>
      <c r="G140" s="400">
        <f>G135</f>
        <v>2339266</v>
      </c>
      <c r="J140" s="386"/>
    </row>
    <row r="141" spans="1:10" ht="24" customHeight="1">
      <c r="B141" s="489" t="s">
        <v>192</v>
      </c>
      <c r="C141" s="490"/>
      <c r="D141" s="416"/>
      <c r="E141" s="400">
        <f>E133+E140</f>
        <v>13287200</v>
      </c>
      <c r="F141" s="400">
        <f>F133+F140</f>
        <v>13590148</v>
      </c>
      <c r="G141" s="400">
        <f>G133+G140</f>
        <v>13753229</v>
      </c>
      <c r="J141" s="386"/>
    </row>
    <row r="142" spans="1:10" ht="24" customHeight="1">
      <c r="A142" s="495" t="s">
        <v>182</v>
      </c>
      <c r="B142" s="497" t="s">
        <v>464</v>
      </c>
      <c r="C142" s="498"/>
      <c r="D142" s="416"/>
      <c r="E142" s="417"/>
      <c r="F142" s="417"/>
      <c r="G142" s="417"/>
    </row>
    <row r="143" spans="1:10" ht="24" customHeight="1">
      <c r="A143" s="496"/>
      <c r="B143" s="497" t="s">
        <v>465</v>
      </c>
      <c r="C143" s="498"/>
      <c r="D143" s="416"/>
      <c r="E143" s="417"/>
      <c r="F143" s="417"/>
      <c r="G143" s="417"/>
    </row>
    <row r="144" spans="1:10" ht="21" customHeight="1">
      <c r="B144" s="497" t="s">
        <v>466</v>
      </c>
      <c r="C144" s="498"/>
      <c r="D144" s="385"/>
      <c r="E144" s="384">
        <f>E141+E142+E143</f>
        <v>13287200</v>
      </c>
      <c r="F144" s="384">
        <f>F141+F142+F143</f>
        <v>13590148</v>
      </c>
      <c r="G144" s="384">
        <f>G141+G142+G143</f>
        <v>13753229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 xr:uid="{00000000-0002-0000-0100-000000000000}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253"/>
  <sheetViews>
    <sheetView view="pageBreakPreview" zoomScale="85" zoomScaleNormal="85" zoomScaleSheetLayoutView="85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A169" sqref="A169"/>
    </sheetView>
  </sheetViews>
  <sheetFormatPr defaultRowHeight="15.6"/>
  <cols>
    <col min="1" max="1" width="5.109375" style="194" customWidth="1"/>
    <col min="2" max="2" width="7.6640625" style="195" customWidth="1"/>
    <col min="3" max="3" width="64" style="196" customWidth="1"/>
    <col min="4" max="4" width="20.109375" style="381" hidden="1" customWidth="1"/>
    <col min="5" max="5" width="20.109375" style="381" customWidth="1"/>
    <col min="6" max="6" width="18.109375" style="197" customWidth="1"/>
    <col min="7" max="7" width="18.6640625" style="197" customWidth="1"/>
    <col min="8" max="8" width="19" style="197" customWidth="1"/>
    <col min="9" max="10" width="14.6640625" style="197" customWidth="1"/>
    <col min="11" max="11" width="19.5546875" style="197" customWidth="1"/>
    <col min="12" max="12" width="18" style="197" customWidth="1"/>
    <col min="13" max="13" width="16.6640625" style="197" customWidth="1"/>
    <col min="14" max="14" width="15.109375" style="197" customWidth="1"/>
    <col min="15" max="16" width="15.6640625" style="197" customWidth="1"/>
    <col min="17" max="17" width="16.109375" style="112" customWidth="1"/>
    <col min="18" max="18" width="15.6640625" style="112" customWidth="1"/>
    <col min="19" max="20" width="18.5546875" style="197" customWidth="1"/>
    <col min="21" max="257" width="9.109375" style="112"/>
    <col min="258" max="258" width="5.109375" style="112" customWidth="1"/>
    <col min="259" max="259" width="8.5546875" style="112" customWidth="1"/>
    <col min="260" max="260" width="65.44140625" style="112" customWidth="1"/>
    <col min="261" max="261" width="18.6640625" style="112" customWidth="1"/>
    <col min="262" max="263" width="16.6640625" style="112" customWidth="1"/>
    <col min="264" max="264" width="20.33203125" style="112" customWidth="1"/>
    <col min="265" max="266" width="14.6640625" style="112" customWidth="1"/>
    <col min="267" max="267" width="19.5546875" style="112" customWidth="1"/>
    <col min="268" max="269" width="18" style="112" customWidth="1"/>
    <col min="270" max="270" width="15.109375" style="112" customWidth="1"/>
    <col min="271" max="272" width="15.6640625" style="112" customWidth="1"/>
    <col min="273" max="273" width="16.109375" style="112" customWidth="1"/>
    <col min="274" max="274" width="16.5546875" style="112" customWidth="1"/>
    <col min="275" max="276" width="16.6640625" style="112" customWidth="1"/>
    <col min="277" max="513" width="9.109375" style="112"/>
    <col min="514" max="514" width="5.109375" style="112" customWidth="1"/>
    <col min="515" max="515" width="8.5546875" style="112" customWidth="1"/>
    <col min="516" max="516" width="65.44140625" style="112" customWidth="1"/>
    <col min="517" max="517" width="18.6640625" style="112" customWidth="1"/>
    <col min="518" max="519" width="16.6640625" style="112" customWidth="1"/>
    <col min="520" max="520" width="20.33203125" style="112" customWidth="1"/>
    <col min="521" max="522" width="14.6640625" style="112" customWidth="1"/>
    <col min="523" max="523" width="19.5546875" style="112" customWidth="1"/>
    <col min="524" max="525" width="18" style="112" customWidth="1"/>
    <col min="526" max="526" width="15.109375" style="112" customWidth="1"/>
    <col min="527" max="528" width="15.6640625" style="112" customWidth="1"/>
    <col min="529" max="529" width="16.109375" style="112" customWidth="1"/>
    <col min="530" max="530" width="16.5546875" style="112" customWidth="1"/>
    <col min="531" max="532" width="16.6640625" style="112" customWidth="1"/>
    <col min="533" max="769" width="9.109375" style="112"/>
    <col min="770" max="770" width="5.109375" style="112" customWidth="1"/>
    <col min="771" max="771" width="8.5546875" style="112" customWidth="1"/>
    <col min="772" max="772" width="65.44140625" style="112" customWidth="1"/>
    <col min="773" max="773" width="18.6640625" style="112" customWidth="1"/>
    <col min="774" max="775" width="16.6640625" style="112" customWidth="1"/>
    <col min="776" max="776" width="20.33203125" style="112" customWidth="1"/>
    <col min="777" max="778" width="14.6640625" style="112" customWidth="1"/>
    <col min="779" max="779" width="19.5546875" style="112" customWidth="1"/>
    <col min="780" max="781" width="18" style="112" customWidth="1"/>
    <col min="782" max="782" width="15.109375" style="112" customWidth="1"/>
    <col min="783" max="784" width="15.6640625" style="112" customWidth="1"/>
    <col min="785" max="785" width="16.109375" style="112" customWidth="1"/>
    <col min="786" max="786" width="16.5546875" style="112" customWidth="1"/>
    <col min="787" max="788" width="16.6640625" style="112" customWidth="1"/>
    <col min="789" max="1025" width="9.109375" style="112"/>
    <col min="1026" max="1026" width="5.109375" style="112" customWidth="1"/>
    <col min="1027" max="1027" width="8.5546875" style="112" customWidth="1"/>
    <col min="1028" max="1028" width="65.44140625" style="112" customWidth="1"/>
    <col min="1029" max="1029" width="18.6640625" style="112" customWidth="1"/>
    <col min="1030" max="1031" width="16.6640625" style="112" customWidth="1"/>
    <col min="1032" max="1032" width="20.33203125" style="112" customWidth="1"/>
    <col min="1033" max="1034" width="14.6640625" style="112" customWidth="1"/>
    <col min="1035" max="1035" width="19.5546875" style="112" customWidth="1"/>
    <col min="1036" max="1037" width="18" style="112" customWidth="1"/>
    <col min="1038" max="1038" width="15.109375" style="112" customWidth="1"/>
    <col min="1039" max="1040" width="15.6640625" style="112" customWidth="1"/>
    <col min="1041" max="1041" width="16.109375" style="112" customWidth="1"/>
    <col min="1042" max="1042" width="16.5546875" style="112" customWidth="1"/>
    <col min="1043" max="1044" width="16.6640625" style="112" customWidth="1"/>
    <col min="1045" max="1281" width="9.109375" style="112"/>
    <col min="1282" max="1282" width="5.109375" style="112" customWidth="1"/>
    <col min="1283" max="1283" width="8.5546875" style="112" customWidth="1"/>
    <col min="1284" max="1284" width="65.44140625" style="112" customWidth="1"/>
    <col min="1285" max="1285" width="18.6640625" style="112" customWidth="1"/>
    <col min="1286" max="1287" width="16.6640625" style="112" customWidth="1"/>
    <col min="1288" max="1288" width="20.33203125" style="112" customWidth="1"/>
    <col min="1289" max="1290" width="14.6640625" style="112" customWidth="1"/>
    <col min="1291" max="1291" width="19.5546875" style="112" customWidth="1"/>
    <col min="1292" max="1293" width="18" style="112" customWidth="1"/>
    <col min="1294" max="1294" width="15.109375" style="112" customWidth="1"/>
    <col min="1295" max="1296" width="15.6640625" style="112" customWidth="1"/>
    <col min="1297" max="1297" width="16.109375" style="112" customWidth="1"/>
    <col min="1298" max="1298" width="16.5546875" style="112" customWidth="1"/>
    <col min="1299" max="1300" width="16.6640625" style="112" customWidth="1"/>
    <col min="1301" max="1537" width="9.109375" style="112"/>
    <col min="1538" max="1538" width="5.109375" style="112" customWidth="1"/>
    <col min="1539" max="1539" width="8.5546875" style="112" customWidth="1"/>
    <col min="1540" max="1540" width="65.44140625" style="112" customWidth="1"/>
    <col min="1541" max="1541" width="18.6640625" style="112" customWidth="1"/>
    <col min="1542" max="1543" width="16.6640625" style="112" customWidth="1"/>
    <col min="1544" max="1544" width="20.33203125" style="112" customWidth="1"/>
    <col min="1545" max="1546" width="14.6640625" style="112" customWidth="1"/>
    <col min="1547" max="1547" width="19.5546875" style="112" customWidth="1"/>
    <col min="1548" max="1549" width="18" style="112" customWidth="1"/>
    <col min="1550" max="1550" width="15.109375" style="112" customWidth="1"/>
    <col min="1551" max="1552" width="15.6640625" style="112" customWidth="1"/>
    <col min="1553" max="1553" width="16.109375" style="112" customWidth="1"/>
    <col min="1554" max="1554" width="16.5546875" style="112" customWidth="1"/>
    <col min="1555" max="1556" width="16.6640625" style="112" customWidth="1"/>
    <col min="1557" max="1793" width="9.109375" style="112"/>
    <col min="1794" max="1794" width="5.109375" style="112" customWidth="1"/>
    <col min="1795" max="1795" width="8.5546875" style="112" customWidth="1"/>
    <col min="1796" max="1796" width="65.44140625" style="112" customWidth="1"/>
    <col min="1797" max="1797" width="18.6640625" style="112" customWidth="1"/>
    <col min="1798" max="1799" width="16.6640625" style="112" customWidth="1"/>
    <col min="1800" max="1800" width="20.33203125" style="112" customWidth="1"/>
    <col min="1801" max="1802" width="14.6640625" style="112" customWidth="1"/>
    <col min="1803" max="1803" width="19.5546875" style="112" customWidth="1"/>
    <col min="1804" max="1805" width="18" style="112" customWidth="1"/>
    <col min="1806" max="1806" width="15.109375" style="112" customWidth="1"/>
    <col min="1807" max="1808" width="15.6640625" style="112" customWidth="1"/>
    <col min="1809" max="1809" width="16.109375" style="112" customWidth="1"/>
    <col min="1810" max="1810" width="16.5546875" style="112" customWidth="1"/>
    <col min="1811" max="1812" width="16.6640625" style="112" customWidth="1"/>
    <col min="1813" max="2049" width="9.109375" style="112"/>
    <col min="2050" max="2050" width="5.109375" style="112" customWidth="1"/>
    <col min="2051" max="2051" width="8.5546875" style="112" customWidth="1"/>
    <col min="2052" max="2052" width="65.44140625" style="112" customWidth="1"/>
    <col min="2053" max="2053" width="18.6640625" style="112" customWidth="1"/>
    <col min="2054" max="2055" width="16.6640625" style="112" customWidth="1"/>
    <col min="2056" max="2056" width="20.33203125" style="112" customWidth="1"/>
    <col min="2057" max="2058" width="14.6640625" style="112" customWidth="1"/>
    <col min="2059" max="2059" width="19.5546875" style="112" customWidth="1"/>
    <col min="2060" max="2061" width="18" style="112" customWidth="1"/>
    <col min="2062" max="2062" width="15.109375" style="112" customWidth="1"/>
    <col min="2063" max="2064" width="15.6640625" style="112" customWidth="1"/>
    <col min="2065" max="2065" width="16.109375" style="112" customWidth="1"/>
    <col min="2066" max="2066" width="16.5546875" style="112" customWidth="1"/>
    <col min="2067" max="2068" width="16.6640625" style="112" customWidth="1"/>
    <col min="2069" max="2305" width="9.109375" style="112"/>
    <col min="2306" max="2306" width="5.109375" style="112" customWidth="1"/>
    <col min="2307" max="2307" width="8.5546875" style="112" customWidth="1"/>
    <col min="2308" max="2308" width="65.44140625" style="112" customWidth="1"/>
    <col min="2309" max="2309" width="18.6640625" style="112" customWidth="1"/>
    <col min="2310" max="2311" width="16.6640625" style="112" customWidth="1"/>
    <col min="2312" max="2312" width="20.33203125" style="112" customWidth="1"/>
    <col min="2313" max="2314" width="14.6640625" style="112" customWidth="1"/>
    <col min="2315" max="2315" width="19.5546875" style="112" customWidth="1"/>
    <col min="2316" max="2317" width="18" style="112" customWidth="1"/>
    <col min="2318" max="2318" width="15.109375" style="112" customWidth="1"/>
    <col min="2319" max="2320" width="15.6640625" style="112" customWidth="1"/>
    <col min="2321" max="2321" width="16.109375" style="112" customWidth="1"/>
    <col min="2322" max="2322" width="16.5546875" style="112" customWidth="1"/>
    <col min="2323" max="2324" width="16.6640625" style="112" customWidth="1"/>
    <col min="2325" max="2561" width="9.109375" style="112"/>
    <col min="2562" max="2562" width="5.109375" style="112" customWidth="1"/>
    <col min="2563" max="2563" width="8.5546875" style="112" customWidth="1"/>
    <col min="2564" max="2564" width="65.44140625" style="112" customWidth="1"/>
    <col min="2565" max="2565" width="18.6640625" style="112" customWidth="1"/>
    <col min="2566" max="2567" width="16.6640625" style="112" customWidth="1"/>
    <col min="2568" max="2568" width="20.33203125" style="112" customWidth="1"/>
    <col min="2569" max="2570" width="14.6640625" style="112" customWidth="1"/>
    <col min="2571" max="2571" width="19.5546875" style="112" customWidth="1"/>
    <col min="2572" max="2573" width="18" style="112" customWidth="1"/>
    <col min="2574" max="2574" width="15.109375" style="112" customWidth="1"/>
    <col min="2575" max="2576" width="15.6640625" style="112" customWidth="1"/>
    <col min="2577" max="2577" width="16.109375" style="112" customWidth="1"/>
    <col min="2578" max="2578" width="16.5546875" style="112" customWidth="1"/>
    <col min="2579" max="2580" width="16.6640625" style="112" customWidth="1"/>
    <col min="2581" max="2817" width="9.109375" style="112"/>
    <col min="2818" max="2818" width="5.109375" style="112" customWidth="1"/>
    <col min="2819" max="2819" width="8.5546875" style="112" customWidth="1"/>
    <col min="2820" max="2820" width="65.44140625" style="112" customWidth="1"/>
    <col min="2821" max="2821" width="18.6640625" style="112" customWidth="1"/>
    <col min="2822" max="2823" width="16.6640625" style="112" customWidth="1"/>
    <col min="2824" max="2824" width="20.33203125" style="112" customWidth="1"/>
    <col min="2825" max="2826" width="14.6640625" style="112" customWidth="1"/>
    <col min="2827" max="2827" width="19.5546875" style="112" customWidth="1"/>
    <col min="2828" max="2829" width="18" style="112" customWidth="1"/>
    <col min="2830" max="2830" width="15.109375" style="112" customWidth="1"/>
    <col min="2831" max="2832" width="15.6640625" style="112" customWidth="1"/>
    <col min="2833" max="2833" width="16.109375" style="112" customWidth="1"/>
    <col min="2834" max="2834" width="16.5546875" style="112" customWidth="1"/>
    <col min="2835" max="2836" width="16.6640625" style="112" customWidth="1"/>
    <col min="2837" max="3073" width="9.109375" style="112"/>
    <col min="3074" max="3074" width="5.109375" style="112" customWidth="1"/>
    <col min="3075" max="3075" width="8.5546875" style="112" customWidth="1"/>
    <col min="3076" max="3076" width="65.44140625" style="112" customWidth="1"/>
    <col min="3077" max="3077" width="18.6640625" style="112" customWidth="1"/>
    <col min="3078" max="3079" width="16.6640625" style="112" customWidth="1"/>
    <col min="3080" max="3080" width="20.33203125" style="112" customWidth="1"/>
    <col min="3081" max="3082" width="14.6640625" style="112" customWidth="1"/>
    <col min="3083" max="3083" width="19.5546875" style="112" customWidth="1"/>
    <col min="3084" max="3085" width="18" style="112" customWidth="1"/>
    <col min="3086" max="3086" width="15.109375" style="112" customWidth="1"/>
    <col min="3087" max="3088" width="15.6640625" style="112" customWidth="1"/>
    <col min="3089" max="3089" width="16.109375" style="112" customWidth="1"/>
    <col min="3090" max="3090" width="16.5546875" style="112" customWidth="1"/>
    <col min="3091" max="3092" width="16.6640625" style="112" customWidth="1"/>
    <col min="3093" max="3329" width="9.109375" style="112"/>
    <col min="3330" max="3330" width="5.109375" style="112" customWidth="1"/>
    <col min="3331" max="3331" width="8.5546875" style="112" customWidth="1"/>
    <col min="3332" max="3332" width="65.44140625" style="112" customWidth="1"/>
    <col min="3333" max="3333" width="18.6640625" style="112" customWidth="1"/>
    <col min="3334" max="3335" width="16.6640625" style="112" customWidth="1"/>
    <col min="3336" max="3336" width="20.33203125" style="112" customWidth="1"/>
    <col min="3337" max="3338" width="14.6640625" style="112" customWidth="1"/>
    <col min="3339" max="3339" width="19.5546875" style="112" customWidth="1"/>
    <col min="3340" max="3341" width="18" style="112" customWidth="1"/>
    <col min="3342" max="3342" width="15.109375" style="112" customWidth="1"/>
    <col min="3343" max="3344" width="15.6640625" style="112" customWidth="1"/>
    <col min="3345" max="3345" width="16.109375" style="112" customWidth="1"/>
    <col min="3346" max="3346" width="16.5546875" style="112" customWidth="1"/>
    <col min="3347" max="3348" width="16.6640625" style="112" customWidth="1"/>
    <col min="3349" max="3585" width="9.109375" style="112"/>
    <col min="3586" max="3586" width="5.109375" style="112" customWidth="1"/>
    <col min="3587" max="3587" width="8.5546875" style="112" customWidth="1"/>
    <col min="3588" max="3588" width="65.44140625" style="112" customWidth="1"/>
    <col min="3589" max="3589" width="18.6640625" style="112" customWidth="1"/>
    <col min="3590" max="3591" width="16.6640625" style="112" customWidth="1"/>
    <col min="3592" max="3592" width="20.33203125" style="112" customWidth="1"/>
    <col min="3593" max="3594" width="14.6640625" style="112" customWidth="1"/>
    <col min="3595" max="3595" width="19.5546875" style="112" customWidth="1"/>
    <col min="3596" max="3597" width="18" style="112" customWidth="1"/>
    <col min="3598" max="3598" width="15.109375" style="112" customWidth="1"/>
    <col min="3599" max="3600" width="15.6640625" style="112" customWidth="1"/>
    <col min="3601" max="3601" width="16.109375" style="112" customWidth="1"/>
    <col min="3602" max="3602" width="16.5546875" style="112" customWidth="1"/>
    <col min="3603" max="3604" width="16.6640625" style="112" customWidth="1"/>
    <col min="3605" max="3841" width="9.109375" style="112"/>
    <col min="3842" max="3842" width="5.109375" style="112" customWidth="1"/>
    <col min="3843" max="3843" width="8.5546875" style="112" customWidth="1"/>
    <col min="3844" max="3844" width="65.44140625" style="112" customWidth="1"/>
    <col min="3845" max="3845" width="18.6640625" style="112" customWidth="1"/>
    <col min="3846" max="3847" width="16.6640625" style="112" customWidth="1"/>
    <col min="3848" max="3848" width="20.33203125" style="112" customWidth="1"/>
    <col min="3849" max="3850" width="14.6640625" style="112" customWidth="1"/>
    <col min="3851" max="3851" width="19.5546875" style="112" customWidth="1"/>
    <col min="3852" max="3853" width="18" style="112" customWidth="1"/>
    <col min="3854" max="3854" width="15.109375" style="112" customWidth="1"/>
    <col min="3855" max="3856" width="15.6640625" style="112" customWidth="1"/>
    <col min="3857" max="3857" width="16.109375" style="112" customWidth="1"/>
    <col min="3858" max="3858" width="16.5546875" style="112" customWidth="1"/>
    <col min="3859" max="3860" width="16.6640625" style="112" customWidth="1"/>
    <col min="3861" max="4097" width="9.109375" style="112"/>
    <col min="4098" max="4098" width="5.109375" style="112" customWidth="1"/>
    <col min="4099" max="4099" width="8.5546875" style="112" customWidth="1"/>
    <col min="4100" max="4100" width="65.44140625" style="112" customWidth="1"/>
    <col min="4101" max="4101" width="18.6640625" style="112" customWidth="1"/>
    <col min="4102" max="4103" width="16.6640625" style="112" customWidth="1"/>
    <col min="4104" max="4104" width="20.33203125" style="112" customWidth="1"/>
    <col min="4105" max="4106" width="14.6640625" style="112" customWidth="1"/>
    <col min="4107" max="4107" width="19.5546875" style="112" customWidth="1"/>
    <col min="4108" max="4109" width="18" style="112" customWidth="1"/>
    <col min="4110" max="4110" width="15.109375" style="112" customWidth="1"/>
    <col min="4111" max="4112" width="15.6640625" style="112" customWidth="1"/>
    <col min="4113" max="4113" width="16.109375" style="112" customWidth="1"/>
    <col min="4114" max="4114" width="16.5546875" style="112" customWidth="1"/>
    <col min="4115" max="4116" width="16.6640625" style="112" customWidth="1"/>
    <col min="4117" max="4353" width="9.109375" style="112"/>
    <col min="4354" max="4354" width="5.109375" style="112" customWidth="1"/>
    <col min="4355" max="4355" width="8.5546875" style="112" customWidth="1"/>
    <col min="4356" max="4356" width="65.44140625" style="112" customWidth="1"/>
    <col min="4357" max="4357" width="18.6640625" style="112" customWidth="1"/>
    <col min="4358" max="4359" width="16.6640625" style="112" customWidth="1"/>
    <col min="4360" max="4360" width="20.33203125" style="112" customWidth="1"/>
    <col min="4361" max="4362" width="14.6640625" style="112" customWidth="1"/>
    <col min="4363" max="4363" width="19.5546875" style="112" customWidth="1"/>
    <col min="4364" max="4365" width="18" style="112" customWidth="1"/>
    <col min="4366" max="4366" width="15.109375" style="112" customWidth="1"/>
    <col min="4367" max="4368" width="15.6640625" style="112" customWidth="1"/>
    <col min="4369" max="4369" width="16.109375" style="112" customWidth="1"/>
    <col min="4370" max="4370" width="16.5546875" style="112" customWidth="1"/>
    <col min="4371" max="4372" width="16.6640625" style="112" customWidth="1"/>
    <col min="4373" max="4609" width="9.109375" style="112"/>
    <col min="4610" max="4610" width="5.109375" style="112" customWidth="1"/>
    <col min="4611" max="4611" width="8.5546875" style="112" customWidth="1"/>
    <col min="4612" max="4612" width="65.44140625" style="112" customWidth="1"/>
    <col min="4613" max="4613" width="18.6640625" style="112" customWidth="1"/>
    <col min="4614" max="4615" width="16.6640625" style="112" customWidth="1"/>
    <col min="4616" max="4616" width="20.33203125" style="112" customWidth="1"/>
    <col min="4617" max="4618" width="14.6640625" style="112" customWidth="1"/>
    <col min="4619" max="4619" width="19.5546875" style="112" customWidth="1"/>
    <col min="4620" max="4621" width="18" style="112" customWidth="1"/>
    <col min="4622" max="4622" width="15.109375" style="112" customWidth="1"/>
    <col min="4623" max="4624" width="15.6640625" style="112" customWidth="1"/>
    <col min="4625" max="4625" width="16.109375" style="112" customWidth="1"/>
    <col min="4626" max="4626" width="16.5546875" style="112" customWidth="1"/>
    <col min="4627" max="4628" width="16.6640625" style="112" customWidth="1"/>
    <col min="4629" max="4865" width="9.109375" style="112"/>
    <col min="4866" max="4866" width="5.109375" style="112" customWidth="1"/>
    <col min="4867" max="4867" width="8.5546875" style="112" customWidth="1"/>
    <col min="4868" max="4868" width="65.44140625" style="112" customWidth="1"/>
    <col min="4869" max="4869" width="18.6640625" style="112" customWidth="1"/>
    <col min="4870" max="4871" width="16.6640625" style="112" customWidth="1"/>
    <col min="4872" max="4872" width="20.33203125" style="112" customWidth="1"/>
    <col min="4873" max="4874" width="14.6640625" style="112" customWidth="1"/>
    <col min="4875" max="4875" width="19.5546875" style="112" customWidth="1"/>
    <col min="4876" max="4877" width="18" style="112" customWidth="1"/>
    <col min="4878" max="4878" width="15.109375" style="112" customWidth="1"/>
    <col min="4879" max="4880" width="15.6640625" style="112" customWidth="1"/>
    <col min="4881" max="4881" width="16.109375" style="112" customWidth="1"/>
    <col min="4882" max="4882" width="16.5546875" style="112" customWidth="1"/>
    <col min="4883" max="4884" width="16.6640625" style="112" customWidth="1"/>
    <col min="4885" max="5121" width="9.109375" style="112"/>
    <col min="5122" max="5122" width="5.109375" style="112" customWidth="1"/>
    <col min="5123" max="5123" width="8.5546875" style="112" customWidth="1"/>
    <col min="5124" max="5124" width="65.44140625" style="112" customWidth="1"/>
    <col min="5125" max="5125" width="18.6640625" style="112" customWidth="1"/>
    <col min="5126" max="5127" width="16.6640625" style="112" customWidth="1"/>
    <col min="5128" max="5128" width="20.33203125" style="112" customWidth="1"/>
    <col min="5129" max="5130" width="14.6640625" style="112" customWidth="1"/>
    <col min="5131" max="5131" width="19.5546875" style="112" customWidth="1"/>
    <col min="5132" max="5133" width="18" style="112" customWidth="1"/>
    <col min="5134" max="5134" width="15.109375" style="112" customWidth="1"/>
    <col min="5135" max="5136" width="15.6640625" style="112" customWidth="1"/>
    <col min="5137" max="5137" width="16.109375" style="112" customWidth="1"/>
    <col min="5138" max="5138" width="16.5546875" style="112" customWidth="1"/>
    <col min="5139" max="5140" width="16.6640625" style="112" customWidth="1"/>
    <col min="5141" max="5377" width="9.109375" style="112"/>
    <col min="5378" max="5378" width="5.109375" style="112" customWidth="1"/>
    <col min="5379" max="5379" width="8.5546875" style="112" customWidth="1"/>
    <col min="5380" max="5380" width="65.44140625" style="112" customWidth="1"/>
    <col min="5381" max="5381" width="18.6640625" style="112" customWidth="1"/>
    <col min="5382" max="5383" width="16.6640625" style="112" customWidth="1"/>
    <col min="5384" max="5384" width="20.33203125" style="112" customWidth="1"/>
    <col min="5385" max="5386" width="14.6640625" style="112" customWidth="1"/>
    <col min="5387" max="5387" width="19.5546875" style="112" customWidth="1"/>
    <col min="5388" max="5389" width="18" style="112" customWidth="1"/>
    <col min="5390" max="5390" width="15.109375" style="112" customWidth="1"/>
    <col min="5391" max="5392" width="15.6640625" style="112" customWidth="1"/>
    <col min="5393" max="5393" width="16.109375" style="112" customWidth="1"/>
    <col min="5394" max="5394" width="16.5546875" style="112" customWidth="1"/>
    <col min="5395" max="5396" width="16.6640625" style="112" customWidth="1"/>
    <col min="5397" max="5633" width="9.109375" style="112"/>
    <col min="5634" max="5634" width="5.109375" style="112" customWidth="1"/>
    <col min="5635" max="5635" width="8.5546875" style="112" customWidth="1"/>
    <col min="5636" max="5636" width="65.44140625" style="112" customWidth="1"/>
    <col min="5637" max="5637" width="18.6640625" style="112" customWidth="1"/>
    <col min="5638" max="5639" width="16.6640625" style="112" customWidth="1"/>
    <col min="5640" max="5640" width="20.33203125" style="112" customWidth="1"/>
    <col min="5641" max="5642" width="14.6640625" style="112" customWidth="1"/>
    <col min="5643" max="5643" width="19.5546875" style="112" customWidth="1"/>
    <col min="5644" max="5645" width="18" style="112" customWidth="1"/>
    <col min="5646" max="5646" width="15.109375" style="112" customWidth="1"/>
    <col min="5647" max="5648" width="15.6640625" style="112" customWidth="1"/>
    <col min="5649" max="5649" width="16.109375" style="112" customWidth="1"/>
    <col min="5650" max="5650" width="16.5546875" style="112" customWidth="1"/>
    <col min="5651" max="5652" width="16.6640625" style="112" customWidth="1"/>
    <col min="5653" max="5889" width="9.109375" style="112"/>
    <col min="5890" max="5890" width="5.109375" style="112" customWidth="1"/>
    <col min="5891" max="5891" width="8.5546875" style="112" customWidth="1"/>
    <col min="5892" max="5892" width="65.44140625" style="112" customWidth="1"/>
    <col min="5893" max="5893" width="18.6640625" style="112" customWidth="1"/>
    <col min="5894" max="5895" width="16.6640625" style="112" customWidth="1"/>
    <col min="5896" max="5896" width="20.33203125" style="112" customWidth="1"/>
    <col min="5897" max="5898" width="14.6640625" style="112" customWidth="1"/>
    <col min="5899" max="5899" width="19.5546875" style="112" customWidth="1"/>
    <col min="5900" max="5901" width="18" style="112" customWidth="1"/>
    <col min="5902" max="5902" width="15.109375" style="112" customWidth="1"/>
    <col min="5903" max="5904" width="15.6640625" style="112" customWidth="1"/>
    <col min="5905" max="5905" width="16.109375" style="112" customWidth="1"/>
    <col min="5906" max="5906" width="16.5546875" style="112" customWidth="1"/>
    <col min="5907" max="5908" width="16.6640625" style="112" customWidth="1"/>
    <col min="5909" max="6145" width="9.109375" style="112"/>
    <col min="6146" max="6146" width="5.109375" style="112" customWidth="1"/>
    <col min="6147" max="6147" width="8.5546875" style="112" customWidth="1"/>
    <col min="6148" max="6148" width="65.44140625" style="112" customWidth="1"/>
    <col min="6149" max="6149" width="18.6640625" style="112" customWidth="1"/>
    <col min="6150" max="6151" width="16.6640625" style="112" customWidth="1"/>
    <col min="6152" max="6152" width="20.33203125" style="112" customWidth="1"/>
    <col min="6153" max="6154" width="14.6640625" style="112" customWidth="1"/>
    <col min="6155" max="6155" width="19.5546875" style="112" customWidth="1"/>
    <col min="6156" max="6157" width="18" style="112" customWidth="1"/>
    <col min="6158" max="6158" width="15.109375" style="112" customWidth="1"/>
    <col min="6159" max="6160" width="15.6640625" style="112" customWidth="1"/>
    <col min="6161" max="6161" width="16.109375" style="112" customWidth="1"/>
    <col min="6162" max="6162" width="16.5546875" style="112" customWidth="1"/>
    <col min="6163" max="6164" width="16.6640625" style="112" customWidth="1"/>
    <col min="6165" max="6401" width="9.109375" style="112"/>
    <col min="6402" max="6402" width="5.109375" style="112" customWidth="1"/>
    <col min="6403" max="6403" width="8.5546875" style="112" customWidth="1"/>
    <col min="6404" max="6404" width="65.44140625" style="112" customWidth="1"/>
    <col min="6405" max="6405" width="18.6640625" style="112" customWidth="1"/>
    <col min="6406" max="6407" width="16.6640625" style="112" customWidth="1"/>
    <col min="6408" max="6408" width="20.33203125" style="112" customWidth="1"/>
    <col min="6409" max="6410" width="14.6640625" style="112" customWidth="1"/>
    <col min="6411" max="6411" width="19.5546875" style="112" customWidth="1"/>
    <col min="6412" max="6413" width="18" style="112" customWidth="1"/>
    <col min="6414" max="6414" width="15.109375" style="112" customWidth="1"/>
    <col min="6415" max="6416" width="15.6640625" style="112" customWidth="1"/>
    <col min="6417" max="6417" width="16.109375" style="112" customWidth="1"/>
    <col min="6418" max="6418" width="16.5546875" style="112" customWidth="1"/>
    <col min="6419" max="6420" width="16.6640625" style="112" customWidth="1"/>
    <col min="6421" max="6657" width="9.109375" style="112"/>
    <col min="6658" max="6658" width="5.109375" style="112" customWidth="1"/>
    <col min="6659" max="6659" width="8.5546875" style="112" customWidth="1"/>
    <col min="6660" max="6660" width="65.44140625" style="112" customWidth="1"/>
    <col min="6661" max="6661" width="18.6640625" style="112" customWidth="1"/>
    <col min="6662" max="6663" width="16.6640625" style="112" customWidth="1"/>
    <col min="6664" max="6664" width="20.33203125" style="112" customWidth="1"/>
    <col min="6665" max="6666" width="14.6640625" style="112" customWidth="1"/>
    <col min="6667" max="6667" width="19.5546875" style="112" customWidth="1"/>
    <col min="6668" max="6669" width="18" style="112" customWidth="1"/>
    <col min="6670" max="6670" width="15.109375" style="112" customWidth="1"/>
    <col min="6671" max="6672" width="15.6640625" style="112" customWidth="1"/>
    <col min="6673" max="6673" width="16.109375" style="112" customWidth="1"/>
    <col min="6674" max="6674" width="16.5546875" style="112" customWidth="1"/>
    <col min="6675" max="6676" width="16.6640625" style="112" customWidth="1"/>
    <col min="6677" max="6913" width="9.109375" style="112"/>
    <col min="6914" max="6914" width="5.109375" style="112" customWidth="1"/>
    <col min="6915" max="6915" width="8.5546875" style="112" customWidth="1"/>
    <col min="6916" max="6916" width="65.44140625" style="112" customWidth="1"/>
    <col min="6917" max="6917" width="18.6640625" style="112" customWidth="1"/>
    <col min="6918" max="6919" width="16.6640625" style="112" customWidth="1"/>
    <col min="6920" max="6920" width="20.33203125" style="112" customWidth="1"/>
    <col min="6921" max="6922" width="14.6640625" style="112" customWidth="1"/>
    <col min="6923" max="6923" width="19.5546875" style="112" customWidth="1"/>
    <col min="6924" max="6925" width="18" style="112" customWidth="1"/>
    <col min="6926" max="6926" width="15.109375" style="112" customWidth="1"/>
    <col min="6927" max="6928" width="15.6640625" style="112" customWidth="1"/>
    <col min="6929" max="6929" width="16.109375" style="112" customWidth="1"/>
    <col min="6930" max="6930" width="16.5546875" style="112" customWidth="1"/>
    <col min="6931" max="6932" width="16.6640625" style="112" customWidth="1"/>
    <col min="6933" max="7169" width="9.109375" style="112"/>
    <col min="7170" max="7170" width="5.109375" style="112" customWidth="1"/>
    <col min="7171" max="7171" width="8.5546875" style="112" customWidth="1"/>
    <col min="7172" max="7172" width="65.44140625" style="112" customWidth="1"/>
    <col min="7173" max="7173" width="18.6640625" style="112" customWidth="1"/>
    <col min="7174" max="7175" width="16.6640625" style="112" customWidth="1"/>
    <col min="7176" max="7176" width="20.33203125" style="112" customWidth="1"/>
    <col min="7177" max="7178" width="14.6640625" style="112" customWidth="1"/>
    <col min="7179" max="7179" width="19.5546875" style="112" customWidth="1"/>
    <col min="7180" max="7181" width="18" style="112" customWidth="1"/>
    <col min="7182" max="7182" width="15.109375" style="112" customWidth="1"/>
    <col min="7183" max="7184" width="15.6640625" style="112" customWidth="1"/>
    <col min="7185" max="7185" width="16.109375" style="112" customWidth="1"/>
    <col min="7186" max="7186" width="16.5546875" style="112" customWidth="1"/>
    <col min="7187" max="7188" width="16.6640625" style="112" customWidth="1"/>
    <col min="7189" max="7425" width="9.109375" style="112"/>
    <col min="7426" max="7426" width="5.109375" style="112" customWidth="1"/>
    <col min="7427" max="7427" width="8.5546875" style="112" customWidth="1"/>
    <col min="7428" max="7428" width="65.44140625" style="112" customWidth="1"/>
    <col min="7429" max="7429" width="18.6640625" style="112" customWidth="1"/>
    <col min="7430" max="7431" width="16.6640625" style="112" customWidth="1"/>
    <col min="7432" max="7432" width="20.33203125" style="112" customWidth="1"/>
    <col min="7433" max="7434" width="14.6640625" style="112" customWidth="1"/>
    <col min="7435" max="7435" width="19.5546875" style="112" customWidth="1"/>
    <col min="7436" max="7437" width="18" style="112" customWidth="1"/>
    <col min="7438" max="7438" width="15.109375" style="112" customWidth="1"/>
    <col min="7439" max="7440" width="15.6640625" style="112" customWidth="1"/>
    <col min="7441" max="7441" width="16.109375" style="112" customWidth="1"/>
    <col min="7442" max="7442" width="16.5546875" style="112" customWidth="1"/>
    <col min="7443" max="7444" width="16.6640625" style="112" customWidth="1"/>
    <col min="7445" max="7681" width="9.109375" style="112"/>
    <col min="7682" max="7682" width="5.109375" style="112" customWidth="1"/>
    <col min="7683" max="7683" width="8.5546875" style="112" customWidth="1"/>
    <col min="7684" max="7684" width="65.44140625" style="112" customWidth="1"/>
    <col min="7685" max="7685" width="18.6640625" style="112" customWidth="1"/>
    <col min="7686" max="7687" width="16.6640625" style="112" customWidth="1"/>
    <col min="7688" max="7688" width="20.33203125" style="112" customWidth="1"/>
    <col min="7689" max="7690" width="14.6640625" style="112" customWidth="1"/>
    <col min="7691" max="7691" width="19.5546875" style="112" customWidth="1"/>
    <col min="7692" max="7693" width="18" style="112" customWidth="1"/>
    <col min="7694" max="7694" width="15.109375" style="112" customWidth="1"/>
    <col min="7695" max="7696" width="15.6640625" style="112" customWidth="1"/>
    <col min="7697" max="7697" width="16.109375" style="112" customWidth="1"/>
    <col min="7698" max="7698" width="16.5546875" style="112" customWidth="1"/>
    <col min="7699" max="7700" width="16.6640625" style="112" customWidth="1"/>
    <col min="7701" max="7937" width="9.109375" style="112"/>
    <col min="7938" max="7938" width="5.109375" style="112" customWidth="1"/>
    <col min="7939" max="7939" width="8.5546875" style="112" customWidth="1"/>
    <col min="7940" max="7940" width="65.44140625" style="112" customWidth="1"/>
    <col min="7941" max="7941" width="18.6640625" style="112" customWidth="1"/>
    <col min="7942" max="7943" width="16.6640625" style="112" customWidth="1"/>
    <col min="7944" max="7944" width="20.33203125" style="112" customWidth="1"/>
    <col min="7945" max="7946" width="14.6640625" style="112" customWidth="1"/>
    <col min="7947" max="7947" width="19.5546875" style="112" customWidth="1"/>
    <col min="7948" max="7949" width="18" style="112" customWidth="1"/>
    <col min="7950" max="7950" width="15.109375" style="112" customWidth="1"/>
    <col min="7951" max="7952" width="15.6640625" style="112" customWidth="1"/>
    <col min="7953" max="7953" width="16.109375" style="112" customWidth="1"/>
    <col min="7954" max="7954" width="16.5546875" style="112" customWidth="1"/>
    <col min="7955" max="7956" width="16.6640625" style="112" customWidth="1"/>
    <col min="7957" max="8193" width="9.109375" style="112"/>
    <col min="8194" max="8194" width="5.109375" style="112" customWidth="1"/>
    <col min="8195" max="8195" width="8.5546875" style="112" customWidth="1"/>
    <col min="8196" max="8196" width="65.44140625" style="112" customWidth="1"/>
    <col min="8197" max="8197" width="18.6640625" style="112" customWidth="1"/>
    <col min="8198" max="8199" width="16.6640625" style="112" customWidth="1"/>
    <col min="8200" max="8200" width="20.33203125" style="112" customWidth="1"/>
    <col min="8201" max="8202" width="14.6640625" style="112" customWidth="1"/>
    <col min="8203" max="8203" width="19.5546875" style="112" customWidth="1"/>
    <col min="8204" max="8205" width="18" style="112" customWidth="1"/>
    <col min="8206" max="8206" width="15.109375" style="112" customWidth="1"/>
    <col min="8207" max="8208" width="15.6640625" style="112" customWidth="1"/>
    <col min="8209" max="8209" width="16.109375" style="112" customWidth="1"/>
    <col min="8210" max="8210" width="16.5546875" style="112" customWidth="1"/>
    <col min="8211" max="8212" width="16.6640625" style="112" customWidth="1"/>
    <col min="8213" max="8449" width="9.109375" style="112"/>
    <col min="8450" max="8450" width="5.109375" style="112" customWidth="1"/>
    <col min="8451" max="8451" width="8.5546875" style="112" customWidth="1"/>
    <col min="8452" max="8452" width="65.44140625" style="112" customWidth="1"/>
    <col min="8453" max="8453" width="18.6640625" style="112" customWidth="1"/>
    <col min="8454" max="8455" width="16.6640625" style="112" customWidth="1"/>
    <col min="8456" max="8456" width="20.33203125" style="112" customWidth="1"/>
    <col min="8457" max="8458" width="14.6640625" style="112" customWidth="1"/>
    <col min="8459" max="8459" width="19.5546875" style="112" customWidth="1"/>
    <col min="8460" max="8461" width="18" style="112" customWidth="1"/>
    <col min="8462" max="8462" width="15.109375" style="112" customWidth="1"/>
    <col min="8463" max="8464" width="15.6640625" style="112" customWidth="1"/>
    <col min="8465" max="8465" width="16.109375" style="112" customWidth="1"/>
    <col min="8466" max="8466" width="16.5546875" style="112" customWidth="1"/>
    <col min="8467" max="8468" width="16.6640625" style="112" customWidth="1"/>
    <col min="8469" max="8705" width="9.109375" style="112"/>
    <col min="8706" max="8706" width="5.109375" style="112" customWidth="1"/>
    <col min="8707" max="8707" width="8.5546875" style="112" customWidth="1"/>
    <col min="8708" max="8708" width="65.44140625" style="112" customWidth="1"/>
    <col min="8709" max="8709" width="18.6640625" style="112" customWidth="1"/>
    <col min="8710" max="8711" width="16.6640625" style="112" customWidth="1"/>
    <col min="8712" max="8712" width="20.33203125" style="112" customWidth="1"/>
    <col min="8713" max="8714" width="14.6640625" style="112" customWidth="1"/>
    <col min="8715" max="8715" width="19.5546875" style="112" customWidth="1"/>
    <col min="8716" max="8717" width="18" style="112" customWidth="1"/>
    <col min="8718" max="8718" width="15.109375" style="112" customWidth="1"/>
    <col min="8719" max="8720" width="15.6640625" style="112" customWidth="1"/>
    <col min="8721" max="8721" width="16.109375" style="112" customWidth="1"/>
    <col min="8722" max="8722" width="16.5546875" style="112" customWidth="1"/>
    <col min="8723" max="8724" width="16.6640625" style="112" customWidth="1"/>
    <col min="8725" max="8961" width="9.109375" style="112"/>
    <col min="8962" max="8962" width="5.109375" style="112" customWidth="1"/>
    <col min="8963" max="8963" width="8.5546875" style="112" customWidth="1"/>
    <col min="8964" max="8964" width="65.44140625" style="112" customWidth="1"/>
    <col min="8965" max="8965" width="18.6640625" style="112" customWidth="1"/>
    <col min="8966" max="8967" width="16.6640625" style="112" customWidth="1"/>
    <col min="8968" max="8968" width="20.33203125" style="112" customWidth="1"/>
    <col min="8969" max="8970" width="14.6640625" style="112" customWidth="1"/>
    <col min="8971" max="8971" width="19.5546875" style="112" customWidth="1"/>
    <col min="8972" max="8973" width="18" style="112" customWidth="1"/>
    <col min="8974" max="8974" width="15.109375" style="112" customWidth="1"/>
    <col min="8975" max="8976" width="15.6640625" style="112" customWidth="1"/>
    <col min="8977" max="8977" width="16.109375" style="112" customWidth="1"/>
    <col min="8978" max="8978" width="16.5546875" style="112" customWidth="1"/>
    <col min="8979" max="8980" width="16.6640625" style="112" customWidth="1"/>
    <col min="8981" max="9217" width="9.109375" style="112"/>
    <col min="9218" max="9218" width="5.109375" style="112" customWidth="1"/>
    <col min="9219" max="9219" width="8.5546875" style="112" customWidth="1"/>
    <col min="9220" max="9220" width="65.44140625" style="112" customWidth="1"/>
    <col min="9221" max="9221" width="18.6640625" style="112" customWidth="1"/>
    <col min="9222" max="9223" width="16.6640625" style="112" customWidth="1"/>
    <col min="9224" max="9224" width="20.33203125" style="112" customWidth="1"/>
    <col min="9225" max="9226" width="14.6640625" style="112" customWidth="1"/>
    <col min="9227" max="9227" width="19.5546875" style="112" customWidth="1"/>
    <col min="9228" max="9229" width="18" style="112" customWidth="1"/>
    <col min="9230" max="9230" width="15.109375" style="112" customWidth="1"/>
    <col min="9231" max="9232" width="15.6640625" style="112" customWidth="1"/>
    <col min="9233" max="9233" width="16.109375" style="112" customWidth="1"/>
    <col min="9234" max="9234" width="16.5546875" style="112" customWidth="1"/>
    <col min="9235" max="9236" width="16.6640625" style="112" customWidth="1"/>
    <col min="9237" max="9473" width="9.109375" style="112"/>
    <col min="9474" max="9474" width="5.109375" style="112" customWidth="1"/>
    <col min="9475" max="9475" width="8.5546875" style="112" customWidth="1"/>
    <col min="9476" max="9476" width="65.44140625" style="112" customWidth="1"/>
    <col min="9477" max="9477" width="18.6640625" style="112" customWidth="1"/>
    <col min="9478" max="9479" width="16.6640625" style="112" customWidth="1"/>
    <col min="9480" max="9480" width="20.33203125" style="112" customWidth="1"/>
    <col min="9481" max="9482" width="14.6640625" style="112" customWidth="1"/>
    <col min="9483" max="9483" width="19.5546875" style="112" customWidth="1"/>
    <col min="9484" max="9485" width="18" style="112" customWidth="1"/>
    <col min="9486" max="9486" width="15.109375" style="112" customWidth="1"/>
    <col min="9487" max="9488" width="15.6640625" style="112" customWidth="1"/>
    <col min="9489" max="9489" width="16.109375" style="112" customWidth="1"/>
    <col min="9490" max="9490" width="16.5546875" style="112" customWidth="1"/>
    <col min="9491" max="9492" width="16.6640625" style="112" customWidth="1"/>
    <col min="9493" max="9729" width="9.109375" style="112"/>
    <col min="9730" max="9730" width="5.109375" style="112" customWidth="1"/>
    <col min="9731" max="9731" width="8.5546875" style="112" customWidth="1"/>
    <col min="9732" max="9732" width="65.44140625" style="112" customWidth="1"/>
    <col min="9733" max="9733" width="18.6640625" style="112" customWidth="1"/>
    <col min="9734" max="9735" width="16.6640625" style="112" customWidth="1"/>
    <col min="9736" max="9736" width="20.33203125" style="112" customWidth="1"/>
    <col min="9737" max="9738" width="14.6640625" style="112" customWidth="1"/>
    <col min="9739" max="9739" width="19.5546875" style="112" customWidth="1"/>
    <col min="9740" max="9741" width="18" style="112" customWidth="1"/>
    <col min="9742" max="9742" width="15.109375" style="112" customWidth="1"/>
    <col min="9743" max="9744" width="15.6640625" style="112" customWidth="1"/>
    <col min="9745" max="9745" width="16.109375" style="112" customWidth="1"/>
    <col min="9746" max="9746" width="16.5546875" style="112" customWidth="1"/>
    <col min="9747" max="9748" width="16.6640625" style="112" customWidth="1"/>
    <col min="9749" max="9985" width="9.109375" style="112"/>
    <col min="9986" max="9986" width="5.109375" style="112" customWidth="1"/>
    <col min="9987" max="9987" width="8.5546875" style="112" customWidth="1"/>
    <col min="9988" max="9988" width="65.44140625" style="112" customWidth="1"/>
    <col min="9989" max="9989" width="18.6640625" style="112" customWidth="1"/>
    <col min="9990" max="9991" width="16.6640625" style="112" customWidth="1"/>
    <col min="9992" max="9992" width="20.33203125" style="112" customWidth="1"/>
    <col min="9993" max="9994" width="14.6640625" style="112" customWidth="1"/>
    <col min="9995" max="9995" width="19.5546875" style="112" customWidth="1"/>
    <col min="9996" max="9997" width="18" style="112" customWidth="1"/>
    <col min="9998" max="9998" width="15.109375" style="112" customWidth="1"/>
    <col min="9999" max="10000" width="15.6640625" style="112" customWidth="1"/>
    <col min="10001" max="10001" width="16.109375" style="112" customWidth="1"/>
    <col min="10002" max="10002" width="16.5546875" style="112" customWidth="1"/>
    <col min="10003" max="10004" width="16.6640625" style="112" customWidth="1"/>
    <col min="10005" max="10241" width="9.109375" style="112"/>
    <col min="10242" max="10242" width="5.109375" style="112" customWidth="1"/>
    <col min="10243" max="10243" width="8.5546875" style="112" customWidth="1"/>
    <col min="10244" max="10244" width="65.44140625" style="112" customWidth="1"/>
    <col min="10245" max="10245" width="18.6640625" style="112" customWidth="1"/>
    <col min="10246" max="10247" width="16.6640625" style="112" customWidth="1"/>
    <col min="10248" max="10248" width="20.33203125" style="112" customWidth="1"/>
    <col min="10249" max="10250" width="14.6640625" style="112" customWidth="1"/>
    <col min="10251" max="10251" width="19.5546875" style="112" customWidth="1"/>
    <col min="10252" max="10253" width="18" style="112" customWidth="1"/>
    <col min="10254" max="10254" width="15.109375" style="112" customWidth="1"/>
    <col min="10255" max="10256" width="15.6640625" style="112" customWidth="1"/>
    <col min="10257" max="10257" width="16.109375" style="112" customWidth="1"/>
    <col min="10258" max="10258" width="16.5546875" style="112" customWidth="1"/>
    <col min="10259" max="10260" width="16.6640625" style="112" customWidth="1"/>
    <col min="10261" max="10497" width="9.109375" style="112"/>
    <col min="10498" max="10498" width="5.109375" style="112" customWidth="1"/>
    <col min="10499" max="10499" width="8.5546875" style="112" customWidth="1"/>
    <col min="10500" max="10500" width="65.44140625" style="112" customWidth="1"/>
    <col min="10501" max="10501" width="18.6640625" style="112" customWidth="1"/>
    <col min="10502" max="10503" width="16.6640625" style="112" customWidth="1"/>
    <col min="10504" max="10504" width="20.33203125" style="112" customWidth="1"/>
    <col min="10505" max="10506" width="14.6640625" style="112" customWidth="1"/>
    <col min="10507" max="10507" width="19.5546875" style="112" customWidth="1"/>
    <col min="10508" max="10509" width="18" style="112" customWidth="1"/>
    <col min="10510" max="10510" width="15.109375" style="112" customWidth="1"/>
    <col min="10511" max="10512" width="15.6640625" style="112" customWidth="1"/>
    <col min="10513" max="10513" width="16.109375" style="112" customWidth="1"/>
    <col min="10514" max="10514" width="16.5546875" style="112" customWidth="1"/>
    <col min="10515" max="10516" width="16.6640625" style="112" customWidth="1"/>
    <col min="10517" max="10753" width="9.109375" style="112"/>
    <col min="10754" max="10754" width="5.109375" style="112" customWidth="1"/>
    <col min="10755" max="10755" width="8.5546875" style="112" customWidth="1"/>
    <col min="10756" max="10756" width="65.44140625" style="112" customWidth="1"/>
    <col min="10757" max="10757" width="18.6640625" style="112" customWidth="1"/>
    <col min="10758" max="10759" width="16.6640625" style="112" customWidth="1"/>
    <col min="10760" max="10760" width="20.33203125" style="112" customWidth="1"/>
    <col min="10761" max="10762" width="14.6640625" style="112" customWidth="1"/>
    <col min="10763" max="10763" width="19.5546875" style="112" customWidth="1"/>
    <col min="10764" max="10765" width="18" style="112" customWidth="1"/>
    <col min="10766" max="10766" width="15.109375" style="112" customWidth="1"/>
    <col min="10767" max="10768" width="15.6640625" style="112" customWidth="1"/>
    <col min="10769" max="10769" width="16.109375" style="112" customWidth="1"/>
    <col min="10770" max="10770" width="16.5546875" style="112" customWidth="1"/>
    <col min="10771" max="10772" width="16.6640625" style="112" customWidth="1"/>
    <col min="10773" max="11009" width="9.109375" style="112"/>
    <col min="11010" max="11010" width="5.109375" style="112" customWidth="1"/>
    <col min="11011" max="11011" width="8.5546875" style="112" customWidth="1"/>
    <col min="11012" max="11012" width="65.44140625" style="112" customWidth="1"/>
    <col min="11013" max="11013" width="18.6640625" style="112" customWidth="1"/>
    <col min="11014" max="11015" width="16.6640625" style="112" customWidth="1"/>
    <col min="11016" max="11016" width="20.33203125" style="112" customWidth="1"/>
    <col min="11017" max="11018" width="14.6640625" style="112" customWidth="1"/>
    <col min="11019" max="11019" width="19.5546875" style="112" customWidth="1"/>
    <col min="11020" max="11021" width="18" style="112" customWidth="1"/>
    <col min="11022" max="11022" width="15.109375" style="112" customWidth="1"/>
    <col min="11023" max="11024" width="15.6640625" style="112" customWidth="1"/>
    <col min="11025" max="11025" width="16.109375" style="112" customWidth="1"/>
    <col min="11026" max="11026" width="16.5546875" style="112" customWidth="1"/>
    <col min="11027" max="11028" width="16.6640625" style="112" customWidth="1"/>
    <col min="11029" max="11265" width="9.109375" style="112"/>
    <col min="11266" max="11266" width="5.109375" style="112" customWidth="1"/>
    <col min="11267" max="11267" width="8.5546875" style="112" customWidth="1"/>
    <col min="11268" max="11268" width="65.44140625" style="112" customWidth="1"/>
    <col min="11269" max="11269" width="18.6640625" style="112" customWidth="1"/>
    <col min="11270" max="11271" width="16.6640625" style="112" customWidth="1"/>
    <col min="11272" max="11272" width="20.33203125" style="112" customWidth="1"/>
    <col min="11273" max="11274" width="14.6640625" style="112" customWidth="1"/>
    <col min="11275" max="11275" width="19.5546875" style="112" customWidth="1"/>
    <col min="11276" max="11277" width="18" style="112" customWidth="1"/>
    <col min="11278" max="11278" width="15.109375" style="112" customWidth="1"/>
    <col min="11279" max="11280" width="15.6640625" style="112" customWidth="1"/>
    <col min="11281" max="11281" width="16.109375" style="112" customWidth="1"/>
    <col min="11282" max="11282" width="16.5546875" style="112" customWidth="1"/>
    <col min="11283" max="11284" width="16.6640625" style="112" customWidth="1"/>
    <col min="11285" max="11521" width="9.109375" style="112"/>
    <col min="11522" max="11522" width="5.109375" style="112" customWidth="1"/>
    <col min="11523" max="11523" width="8.5546875" style="112" customWidth="1"/>
    <col min="11524" max="11524" width="65.44140625" style="112" customWidth="1"/>
    <col min="11525" max="11525" width="18.6640625" style="112" customWidth="1"/>
    <col min="11526" max="11527" width="16.6640625" style="112" customWidth="1"/>
    <col min="11528" max="11528" width="20.33203125" style="112" customWidth="1"/>
    <col min="11529" max="11530" width="14.6640625" style="112" customWidth="1"/>
    <col min="11531" max="11531" width="19.5546875" style="112" customWidth="1"/>
    <col min="11532" max="11533" width="18" style="112" customWidth="1"/>
    <col min="11534" max="11534" width="15.109375" style="112" customWidth="1"/>
    <col min="11535" max="11536" width="15.6640625" style="112" customWidth="1"/>
    <col min="11537" max="11537" width="16.109375" style="112" customWidth="1"/>
    <col min="11538" max="11538" width="16.5546875" style="112" customWidth="1"/>
    <col min="11539" max="11540" width="16.6640625" style="112" customWidth="1"/>
    <col min="11541" max="11777" width="9.109375" style="112"/>
    <col min="11778" max="11778" width="5.109375" style="112" customWidth="1"/>
    <col min="11779" max="11779" width="8.5546875" style="112" customWidth="1"/>
    <col min="11780" max="11780" width="65.44140625" style="112" customWidth="1"/>
    <col min="11781" max="11781" width="18.6640625" style="112" customWidth="1"/>
    <col min="11782" max="11783" width="16.6640625" style="112" customWidth="1"/>
    <col min="11784" max="11784" width="20.33203125" style="112" customWidth="1"/>
    <col min="11785" max="11786" width="14.6640625" style="112" customWidth="1"/>
    <col min="11787" max="11787" width="19.5546875" style="112" customWidth="1"/>
    <col min="11788" max="11789" width="18" style="112" customWidth="1"/>
    <col min="11790" max="11790" width="15.109375" style="112" customWidth="1"/>
    <col min="11791" max="11792" width="15.6640625" style="112" customWidth="1"/>
    <col min="11793" max="11793" width="16.109375" style="112" customWidth="1"/>
    <col min="11794" max="11794" width="16.5546875" style="112" customWidth="1"/>
    <col min="11795" max="11796" width="16.6640625" style="112" customWidth="1"/>
    <col min="11797" max="12033" width="9.109375" style="112"/>
    <col min="12034" max="12034" width="5.109375" style="112" customWidth="1"/>
    <col min="12035" max="12035" width="8.5546875" style="112" customWidth="1"/>
    <col min="12036" max="12036" width="65.44140625" style="112" customWidth="1"/>
    <col min="12037" max="12037" width="18.6640625" style="112" customWidth="1"/>
    <col min="12038" max="12039" width="16.6640625" style="112" customWidth="1"/>
    <col min="12040" max="12040" width="20.33203125" style="112" customWidth="1"/>
    <col min="12041" max="12042" width="14.6640625" style="112" customWidth="1"/>
    <col min="12043" max="12043" width="19.5546875" style="112" customWidth="1"/>
    <col min="12044" max="12045" width="18" style="112" customWidth="1"/>
    <col min="12046" max="12046" width="15.109375" style="112" customWidth="1"/>
    <col min="12047" max="12048" width="15.6640625" style="112" customWidth="1"/>
    <col min="12049" max="12049" width="16.109375" style="112" customWidth="1"/>
    <col min="12050" max="12050" width="16.5546875" style="112" customWidth="1"/>
    <col min="12051" max="12052" width="16.6640625" style="112" customWidth="1"/>
    <col min="12053" max="12289" width="9.109375" style="112"/>
    <col min="12290" max="12290" width="5.109375" style="112" customWidth="1"/>
    <col min="12291" max="12291" width="8.5546875" style="112" customWidth="1"/>
    <col min="12292" max="12292" width="65.44140625" style="112" customWidth="1"/>
    <col min="12293" max="12293" width="18.6640625" style="112" customWidth="1"/>
    <col min="12294" max="12295" width="16.6640625" style="112" customWidth="1"/>
    <col min="12296" max="12296" width="20.33203125" style="112" customWidth="1"/>
    <col min="12297" max="12298" width="14.6640625" style="112" customWidth="1"/>
    <col min="12299" max="12299" width="19.5546875" style="112" customWidth="1"/>
    <col min="12300" max="12301" width="18" style="112" customWidth="1"/>
    <col min="12302" max="12302" width="15.109375" style="112" customWidth="1"/>
    <col min="12303" max="12304" width="15.6640625" style="112" customWidth="1"/>
    <col min="12305" max="12305" width="16.109375" style="112" customWidth="1"/>
    <col min="12306" max="12306" width="16.5546875" style="112" customWidth="1"/>
    <col min="12307" max="12308" width="16.6640625" style="112" customWidth="1"/>
    <col min="12309" max="12545" width="9.109375" style="112"/>
    <col min="12546" max="12546" width="5.109375" style="112" customWidth="1"/>
    <col min="12547" max="12547" width="8.5546875" style="112" customWidth="1"/>
    <col min="12548" max="12548" width="65.44140625" style="112" customWidth="1"/>
    <col min="12549" max="12549" width="18.6640625" style="112" customWidth="1"/>
    <col min="12550" max="12551" width="16.6640625" style="112" customWidth="1"/>
    <col min="12552" max="12552" width="20.33203125" style="112" customWidth="1"/>
    <col min="12553" max="12554" width="14.6640625" style="112" customWidth="1"/>
    <col min="12555" max="12555" width="19.5546875" style="112" customWidth="1"/>
    <col min="12556" max="12557" width="18" style="112" customWidth="1"/>
    <col min="12558" max="12558" width="15.109375" style="112" customWidth="1"/>
    <col min="12559" max="12560" width="15.6640625" style="112" customWidth="1"/>
    <col min="12561" max="12561" width="16.109375" style="112" customWidth="1"/>
    <col min="12562" max="12562" width="16.5546875" style="112" customWidth="1"/>
    <col min="12563" max="12564" width="16.6640625" style="112" customWidth="1"/>
    <col min="12565" max="12801" width="9.109375" style="112"/>
    <col min="12802" max="12802" width="5.109375" style="112" customWidth="1"/>
    <col min="12803" max="12803" width="8.5546875" style="112" customWidth="1"/>
    <col min="12804" max="12804" width="65.44140625" style="112" customWidth="1"/>
    <col min="12805" max="12805" width="18.6640625" style="112" customWidth="1"/>
    <col min="12806" max="12807" width="16.6640625" style="112" customWidth="1"/>
    <col min="12808" max="12808" width="20.33203125" style="112" customWidth="1"/>
    <col min="12809" max="12810" width="14.6640625" style="112" customWidth="1"/>
    <col min="12811" max="12811" width="19.5546875" style="112" customWidth="1"/>
    <col min="12812" max="12813" width="18" style="112" customWidth="1"/>
    <col min="12814" max="12814" width="15.109375" style="112" customWidth="1"/>
    <col min="12815" max="12816" width="15.6640625" style="112" customWidth="1"/>
    <col min="12817" max="12817" width="16.109375" style="112" customWidth="1"/>
    <col min="12818" max="12818" width="16.5546875" style="112" customWidth="1"/>
    <col min="12819" max="12820" width="16.6640625" style="112" customWidth="1"/>
    <col min="12821" max="13057" width="9.109375" style="112"/>
    <col min="13058" max="13058" width="5.109375" style="112" customWidth="1"/>
    <col min="13059" max="13059" width="8.5546875" style="112" customWidth="1"/>
    <col min="13060" max="13060" width="65.44140625" style="112" customWidth="1"/>
    <col min="13061" max="13061" width="18.6640625" style="112" customWidth="1"/>
    <col min="13062" max="13063" width="16.6640625" style="112" customWidth="1"/>
    <col min="13064" max="13064" width="20.33203125" style="112" customWidth="1"/>
    <col min="13065" max="13066" width="14.6640625" style="112" customWidth="1"/>
    <col min="13067" max="13067" width="19.5546875" style="112" customWidth="1"/>
    <col min="13068" max="13069" width="18" style="112" customWidth="1"/>
    <col min="13070" max="13070" width="15.109375" style="112" customWidth="1"/>
    <col min="13071" max="13072" width="15.6640625" style="112" customWidth="1"/>
    <col min="13073" max="13073" width="16.109375" style="112" customWidth="1"/>
    <col min="13074" max="13074" width="16.5546875" style="112" customWidth="1"/>
    <col min="13075" max="13076" width="16.6640625" style="112" customWidth="1"/>
    <col min="13077" max="13313" width="9.109375" style="112"/>
    <col min="13314" max="13314" width="5.109375" style="112" customWidth="1"/>
    <col min="13315" max="13315" width="8.5546875" style="112" customWidth="1"/>
    <col min="13316" max="13316" width="65.44140625" style="112" customWidth="1"/>
    <col min="13317" max="13317" width="18.6640625" style="112" customWidth="1"/>
    <col min="13318" max="13319" width="16.6640625" style="112" customWidth="1"/>
    <col min="13320" max="13320" width="20.33203125" style="112" customWidth="1"/>
    <col min="13321" max="13322" width="14.6640625" style="112" customWidth="1"/>
    <col min="13323" max="13323" width="19.5546875" style="112" customWidth="1"/>
    <col min="13324" max="13325" width="18" style="112" customWidth="1"/>
    <col min="13326" max="13326" width="15.109375" style="112" customWidth="1"/>
    <col min="13327" max="13328" width="15.6640625" style="112" customWidth="1"/>
    <col min="13329" max="13329" width="16.109375" style="112" customWidth="1"/>
    <col min="13330" max="13330" width="16.5546875" style="112" customWidth="1"/>
    <col min="13331" max="13332" width="16.6640625" style="112" customWidth="1"/>
    <col min="13333" max="13569" width="9.109375" style="112"/>
    <col min="13570" max="13570" width="5.109375" style="112" customWidth="1"/>
    <col min="13571" max="13571" width="8.5546875" style="112" customWidth="1"/>
    <col min="13572" max="13572" width="65.44140625" style="112" customWidth="1"/>
    <col min="13573" max="13573" width="18.6640625" style="112" customWidth="1"/>
    <col min="13574" max="13575" width="16.6640625" style="112" customWidth="1"/>
    <col min="13576" max="13576" width="20.33203125" style="112" customWidth="1"/>
    <col min="13577" max="13578" width="14.6640625" style="112" customWidth="1"/>
    <col min="13579" max="13579" width="19.5546875" style="112" customWidth="1"/>
    <col min="13580" max="13581" width="18" style="112" customWidth="1"/>
    <col min="13582" max="13582" width="15.109375" style="112" customWidth="1"/>
    <col min="13583" max="13584" width="15.6640625" style="112" customWidth="1"/>
    <col min="13585" max="13585" width="16.109375" style="112" customWidth="1"/>
    <col min="13586" max="13586" width="16.5546875" style="112" customWidth="1"/>
    <col min="13587" max="13588" width="16.6640625" style="112" customWidth="1"/>
    <col min="13589" max="13825" width="9.109375" style="112"/>
    <col min="13826" max="13826" width="5.109375" style="112" customWidth="1"/>
    <col min="13827" max="13827" width="8.5546875" style="112" customWidth="1"/>
    <col min="13828" max="13828" width="65.44140625" style="112" customWidth="1"/>
    <col min="13829" max="13829" width="18.6640625" style="112" customWidth="1"/>
    <col min="13830" max="13831" width="16.6640625" style="112" customWidth="1"/>
    <col min="13832" max="13832" width="20.33203125" style="112" customWidth="1"/>
    <col min="13833" max="13834" width="14.6640625" style="112" customWidth="1"/>
    <col min="13835" max="13835" width="19.5546875" style="112" customWidth="1"/>
    <col min="13836" max="13837" width="18" style="112" customWidth="1"/>
    <col min="13838" max="13838" width="15.109375" style="112" customWidth="1"/>
    <col min="13839" max="13840" width="15.6640625" style="112" customWidth="1"/>
    <col min="13841" max="13841" width="16.109375" style="112" customWidth="1"/>
    <col min="13842" max="13842" width="16.5546875" style="112" customWidth="1"/>
    <col min="13843" max="13844" width="16.6640625" style="112" customWidth="1"/>
    <col min="13845" max="14081" width="9.109375" style="112"/>
    <col min="14082" max="14082" width="5.109375" style="112" customWidth="1"/>
    <col min="14083" max="14083" width="8.5546875" style="112" customWidth="1"/>
    <col min="14084" max="14084" width="65.44140625" style="112" customWidth="1"/>
    <col min="14085" max="14085" width="18.6640625" style="112" customWidth="1"/>
    <col min="14086" max="14087" width="16.6640625" style="112" customWidth="1"/>
    <col min="14088" max="14088" width="20.33203125" style="112" customWidth="1"/>
    <col min="14089" max="14090" width="14.6640625" style="112" customWidth="1"/>
    <col min="14091" max="14091" width="19.5546875" style="112" customWidth="1"/>
    <col min="14092" max="14093" width="18" style="112" customWidth="1"/>
    <col min="14094" max="14094" width="15.109375" style="112" customWidth="1"/>
    <col min="14095" max="14096" width="15.6640625" style="112" customWidth="1"/>
    <col min="14097" max="14097" width="16.109375" style="112" customWidth="1"/>
    <col min="14098" max="14098" width="16.5546875" style="112" customWidth="1"/>
    <col min="14099" max="14100" width="16.6640625" style="112" customWidth="1"/>
    <col min="14101" max="14337" width="9.109375" style="112"/>
    <col min="14338" max="14338" width="5.109375" style="112" customWidth="1"/>
    <col min="14339" max="14339" width="8.5546875" style="112" customWidth="1"/>
    <col min="14340" max="14340" width="65.44140625" style="112" customWidth="1"/>
    <col min="14341" max="14341" width="18.6640625" style="112" customWidth="1"/>
    <col min="14342" max="14343" width="16.6640625" style="112" customWidth="1"/>
    <col min="14344" max="14344" width="20.33203125" style="112" customWidth="1"/>
    <col min="14345" max="14346" width="14.6640625" style="112" customWidth="1"/>
    <col min="14347" max="14347" width="19.5546875" style="112" customWidth="1"/>
    <col min="14348" max="14349" width="18" style="112" customWidth="1"/>
    <col min="14350" max="14350" width="15.109375" style="112" customWidth="1"/>
    <col min="14351" max="14352" width="15.6640625" style="112" customWidth="1"/>
    <col min="14353" max="14353" width="16.109375" style="112" customWidth="1"/>
    <col min="14354" max="14354" width="16.5546875" style="112" customWidth="1"/>
    <col min="14355" max="14356" width="16.6640625" style="112" customWidth="1"/>
    <col min="14357" max="14593" width="9.109375" style="112"/>
    <col min="14594" max="14594" width="5.109375" style="112" customWidth="1"/>
    <col min="14595" max="14595" width="8.5546875" style="112" customWidth="1"/>
    <col min="14596" max="14596" width="65.44140625" style="112" customWidth="1"/>
    <col min="14597" max="14597" width="18.6640625" style="112" customWidth="1"/>
    <col min="14598" max="14599" width="16.6640625" style="112" customWidth="1"/>
    <col min="14600" max="14600" width="20.33203125" style="112" customWidth="1"/>
    <col min="14601" max="14602" width="14.6640625" style="112" customWidth="1"/>
    <col min="14603" max="14603" width="19.5546875" style="112" customWidth="1"/>
    <col min="14604" max="14605" width="18" style="112" customWidth="1"/>
    <col min="14606" max="14606" width="15.109375" style="112" customWidth="1"/>
    <col min="14607" max="14608" width="15.6640625" style="112" customWidth="1"/>
    <col min="14609" max="14609" width="16.109375" style="112" customWidth="1"/>
    <col min="14610" max="14610" width="16.5546875" style="112" customWidth="1"/>
    <col min="14611" max="14612" width="16.6640625" style="112" customWidth="1"/>
    <col min="14613" max="14849" width="9.109375" style="112"/>
    <col min="14850" max="14850" width="5.109375" style="112" customWidth="1"/>
    <col min="14851" max="14851" width="8.5546875" style="112" customWidth="1"/>
    <col min="14852" max="14852" width="65.44140625" style="112" customWidth="1"/>
    <col min="14853" max="14853" width="18.6640625" style="112" customWidth="1"/>
    <col min="14854" max="14855" width="16.6640625" style="112" customWidth="1"/>
    <col min="14856" max="14856" width="20.33203125" style="112" customWidth="1"/>
    <col min="14857" max="14858" width="14.6640625" style="112" customWidth="1"/>
    <col min="14859" max="14859" width="19.5546875" style="112" customWidth="1"/>
    <col min="14860" max="14861" width="18" style="112" customWidth="1"/>
    <col min="14862" max="14862" width="15.109375" style="112" customWidth="1"/>
    <col min="14863" max="14864" width="15.6640625" style="112" customWidth="1"/>
    <col min="14865" max="14865" width="16.109375" style="112" customWidth="1"/>
    <col min="14866" max="14866" width="16.5546875" style="112" customWidth="1"/>
    <col min="14867" max="14868" width="16.6640625" style="112" customWidth="1"/>
    <col min="14869" max="15105" width="9.109375" style="112"/>
    <col min="15106" max="15106" width="5.109375" style="112" customWidth="1"/>
    <col min="15107" max="15107" width="8.5546875" style="112" customWidth="1"/>
    <col min="15108" max="15108" width="65.44140625" style="112" customWidth="1"/>
    <col min="15109" max="15109" width="18.6640625" style="112" customWidth="1"/>
    <col min="15110" max="15111" width="16.6640625" style="112" customWidth="1"/>
    <col min="15112" max="15112" width="20.33203125" style="112" customWidth="1"/>
    <col min="15113" max="15114" width="14.6640625" style="112" customWidth="1"/>
    <col min="15115" max="15115" width="19.5546875" style="112" customWidth="1"/>
    <col min="15116" max="15117" width="18" style="112" customWidth="1"/>
    <col min="15118" max="15118" width="15.109375" style="112" customWidth="1"/>
    <col min="15119" max="15120" width="15.6640625" style="112" customWidth="1"/>
    <col min="15121" max="15121" width="16.109375" style="112" customWidth="1"/>
    <col min="15122" max="15122" width="16.5546875" style="112" customWidth="1"/>
    <col min="15123" max="15124" width="16.6640625" style="112" customWidth="1"/>
    <col min="15125" max="15361" width="9.109375" style="112"/>
    <col min="15362" max="15362" width="5.109375" style="112" customWidth="1"/>
    <col min="15363" max="15363" width="8.5546875" style="112" customWidth="1"/>
    <col min="15364" max="15364" width="65.44140625" style="112" customWidth="1"/>
    <col min="15365" max="15365" width="18.6640625" style="112" customWidth="1"/>
    <col min="15366" max="15367" width="16.6640625" style="112" customWidth="1"/>
    <col min="15368" max="15368" width="20.33203125" style="112" customWidth="1"/>
    <col min="15369" max="15370" width="14.6640625" style="112" customWidth="1"/>
    <col min="15371" max="15371" width="19.5546875" style="112" customWidth="1"/>
    <col min="15372" max="15373" width="18" style="112" customWidth="1"/>
    <col min="15374" max="15374" width="15.109375" style="112" customWidth="1"/>
    <col min="15375" max="15376" width="15.6640625" style="112" customWidth="1"/>
    <col min="15377" max="15377" width="16.109375" style="112" customWidth="1"/>
    <col min="15378" max="15378" width="16.5546875" style="112" customWidth="1"/>
    <col min="15379" max="15380" width="16.6640625" style="112" customWidth="1"/>
    <col min="15381" max="15617" width="9.109375" style="112"/>
    <col min="15618" max="15618" width="5.109375" style="112" customWidth="1"/>
    <col min="15619" max="15619" width="8.5546875" style="112" customWidth="1"/>
    <col min="15620" max="15620" width="65.44140625" style="112" customWidth="1"/>
    <col min="15621" max="15621" width="18.6640625" style="112" customWidth="1"/>
    <col min="15622" max="15623" width="16.6640625" style="112" customWidth="1"/>
    <col min="15624" max="15624" width="20.33203125" style="112" customWidth="1"/>
    <col min="15625" max="15626" width="14.6640625" style="112" customWidth="1"/>
    <col min="15627" max="15627" width="19.5546875" style="112" customWidth="1"/>
    <col min="15628" max="15629" width="18" style="112" customWidth="1"/>
    <col min="15630" max="15630" width="15.109375" style="112" customWidth="1"/>
    <col min="15631" max="15632" width="15.6640625" style="112" customWidth="1"/>
    <col min="15633" max="15633" width="16.109375" style="112" customWidth="1"/>
    <col min="15634" max="15634" width="16.5546875" style="112" customWidth="1"/>
    <col min="15635" max="15636" width="16.6640625" style="112" customWidth="1"/>
    <col min="15637" max="15873" width="9.109375" style="112"/>
    <col min="15874" max="15874" width="5.109375" style="112" customWidth="1"/>
    <col min="15875" max="15875" width="8.5546875" style="112" customWidth="1"/>
    <col min="15876" max="15876" width="65.44140625" style="112" customWidth="1"/>
    <col min="15877" max="15877" width="18.6640625" style="112" customWidth="1"/>
    <col min="15878" max="15879" width="16.6640625" style="112" customWidth="1"/>
    <col min="15880" max="15880" width="20.33203125" style="112" customWidth="1"/>
    <col min="15881" max="15882" width="14.6640625" style="112" customWidth="1"/>
    <col min="15883" max="15883" width="19.5546875" style="112" customWidth="1"/>
    <col min="15884" max="15885" width="18" style="112" customWidth="1"/>
    <col min="15886" max="15886" width="15.109375" style="112" customWidth="1"/>
    <col min="15887" max="15888" width="15.6640625" style="112" customWidth="1"/>
    <col min="15889" max="15889" width="16.109375" style="112" customWidth="1"/>
    <col min="15890" max="15890" width="16.5546875" style="112" customWidth="1"/>
    <col min="15891" max="15892" width="16.6640625" style="112" customWidth="1"/>
    <col min="15893" max="16129" width="9.109375" style="112"/>
    <col min="16130" max="16130" width="5.109375" style="112" customWidth="1"/>
    <col min="16131" max="16131" width="8.5546875" style="112" customWidth="1"/>
    <col min="16132" max="16132" width="65.44140625" style="112" customWidth="1"/>
    <col min="16133" max="16133" width="18.6640625" style="112" customWidth="1"/>
    <col min="16134" max="16135" width="16.6640625" style="112" customWidth="1"/>
    <col min="16136" max="16136" width="20.33203125" style="112" customWidth="1"/>
    <col min="16137" max="16138" width="14.6640625" style="112" customWidth="1"/>
    <col min="16139" max="16139" width="19.5546875" style="112" customWidth="1"/>
    <col min="16140" max="16141" width="18" style="112" customWidth="1"/>
    <col min="16142" max="16142" width="15.109375" style="112" customWidth="1"/>
    <col min="16143" max="16144" width="15.6640625" style="112" customWidth="1"/>
    <col min="16145" max="16145" width="16.109375" style="112" customWidth="1"/>
    <col min="16146" max="16146" width="16.5546875" style="112" customWidth="1"/>
    <col min="16147" max="16148" width="16.6640625" style="112" customWidth="1"/>
    <col min="16149" max="16384" width="9.10937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9" t="s">
        <v>327</v>
      </c>
      <c r="R1" s="500"/>
      <c r="S1" s="501"/>
    </row>
    <row r="2" spans="1:20" s="113" customFormat="1" ht="21" customHeight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9" customFormat="1" ht="20.25" customHeight="1" thickBot="1">
      <c r="A3" s="114" t="s">
        <v>471</v>
      </c>
      <c r="B3" s="115"/>
      <c r="C3" s="116"/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472</v>
      </c>
      <c r="B4" s="121"/>
      <c r="C4" s="122"/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473</v>
      </c>
      <c r="B5" s="121"/>
      <c r="C5" s="122"/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2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15" t="s">
        <v>196</v>
      </c>
      <c r="B7" s="517" t="s">
        <v>435</v>
      </c>
      <c r="C7" s="519" t="s">
        <v>197</v>
      </c>
      <c r="D7" s="521" t="s">
        <v>458</v>
      </c>
      <c r="E7" s="542" t="s">
        <v>198</v>
      </c>
      <c r="F7" s="523" t="s">
        <v>436</v>
      </c>
      <c r="G7" s="538" t="s">
        <v>460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08" t="s">
        <v>453</v>
      </c>
      <c r="R7" s="510" t="s">
        <v>438</v>
      </c>
      <c r="S7" s="512" t="s">
        <v>353</v>
      </c>
      <c r="T7" s="534" t="s">
        <v>439</v>
      </c>
    </row>
    <row r="8" spans="1:20" s="129" customFormat="1" ht="134.25" customHeight="1" thickBot="1">
      <c r="A8" s="516"/>
      <c r="B8" s="518"/>
      <c r="C8" s="520"/>
      <c r="D8" s="522"/>
      <c r="E8" s="543"/>
      <c r="F8" s="524"/>
      <c r="G8" s="539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11"/>
      <c r="S8" s="513"/>
      <c r="T8" s="535"/>
    </row>
    <row r="9" spans="1:20" s="129" customFormat="1" ht="16.8" thickTop="1" thickBot="1">
      <c r="A9" s="300"/>
      <c r="B9" s="301"/>
      <c r="C9" s="302"/>
      <c r="D9" s="303"/>
      <c r="E9" s="247"/>
      <c r="F9" s="130" t="s">
        <v>440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36" t="s">
        <v>182</v>
      </c>
      <c r="R9" s="537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469</v>
      </c>
      <c r="F10" s="133">
        <v>5</v>
      </c>
      <c r="G10" s="134">
        <v>6</v>
      </c>
      <c r="H10" s="134" t="s">
        <v>441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459</v>
      </c>
      <c r="D12" s="393">
        <f>D14+D27+D70</f>
        <v>256186000</v>
      </c>
      <c r="E12" s="393">
        <f>E14+E27+E70</f>
        <v>13287200</v>
      </c>
      <c r="F12" s="246">
        <f>F14+F27+F70</f>
        <v>9906200</v>
      </c>
      <c r="G12" s="313">
        <f t="shared" ref="G12:Q12" si="0">G14+G27+G70</f>
        <v>2260000</v>
      </c>
      <c r="H12" s="313">
        <f t="shared" si="0"/>
        <v>1121000</v>
      </c>
      <c r="I12" s="313">
        <f t="shared" si="0"/>
        <v>0</v>
      </c>
      <c r="J12" s="313">
        <f t="shared" si="0"/>
        <v>0</v>
      </c>
      <c r="K12" s="313">
        <f t="shared" si="0"/>
        <v>1046000</v>
      </c>
      <c r="L12" s="313">
        <f t="shared" si="0"/>
        <v>75000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0</v>
      </c>
      <c r="R12" s="246">
        <f t="shared" ref="R12:T12" si="1">R14+R27+R70</f>
        <v>0</v>
      </c>
      <c r="S12" s="288">
        <f t="shared" si="1"/>
        <v>13590148.159999998</v>
      </c>
      <c r="T12" s="313">
        <f t="shared" si="1"/>
        <v>13753229.937919999</v>
      </c>
    </row>
    <row r="13" spans="1:20" s="395" customFormat="1" ht="16.5" customHeight="1">
      <c r="A13" s="526" t="s">
        <v>302</v>
      </c>
      <c r="B13" s="527"/>
      <c r="C13" s="528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202</v>
      </c>
      <c r="C14" s="319" t="s">
        <v>203</v>
      </c>
      <c r="D14" s="285">
        <f>D15+D17+D19</f>
        <v>0</v>
      </c>
      <c r="E14" s="321">
        <f>E15+E17+E19</f>
        <v>9706200</v>
      </c>
      <c r="F14" s="229">
        <f>F15+F17+F19</f>
        <v>9706200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9927501.3599999994</v>
      </c>
      <c r="T14" s="320">
        <f t="shared" si="2"/>
        <v>10046631.376319999</v>
      </c>
    </row>
    <row r="15" spans="1:20" s="141" customFormat="1" ht="18" customHeight="1">
      <c r="A15" s="322"/>
      <c r="B15" s="323" t="s">
        <v>204</v>
      </c>
      <c r="C15" s="324" t="s">
        <v>442</v>
      </c>
      <c r="D15" s="251">
        <f t="shared" ref="D15:T15" si="3">SUM(D16)</f>
        <v>0</v>
      </c>
      <c r="E15" s="251">
        <f>SUM(E16)</f>
        <v>8160000</v>
      </c>
      <c r="F15" s="142">
        <f t="shared" si="3"/>
        <v>8160000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8346047.9999999991</v>
      </c>
      <c r="T15" s="325">
        <f t="shared" si="3"/>
        <v>8446200.5759999994</v>
      </c>
    </row>
    <row r="16" spans="1:20" s="141" customFormat="1" ht="15.75" customHeight="1">
      <c r="A16" s="326"/>
      <c r="B16" s="327" t="s">
        <v>206</v>
      </c>
      <c r="C16" s="328" t="s">
        <v>207</v>
      </c>
      <c r="D16" s="286"/>
      <c r="E16" s="286">
        <f>+F16</f>
        <v>8160000</v>
      </c>
      <c r="F16" s="143">
        <v>8160000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f>+F16*102.28%</f>
        <v>8346047.9999999991</v>
      </c>
      <c r="T16" s="329">
        <f>+S16*101.2%</f>
        <v>8446200.5759999994</v>
      </c>
    </row>
    <row r="17" spans="1:32" s="141" customFormat="1" ht="15.75" customHeight="1">
      <c r="A17" s="231"/>
      <c r="B17" s="232">
        <v>312</v>
      </c>
      <c r="C17" s="233" t="s">
        <v>208</v>
      </c>
      <c r="D17" s="251">
        <f t="shared" ref="D17:T17" si="4">SUM(D18)</f>
        <v>0</v>
      </c>
      <c r="E17" s="251">
        <f>SUM(E18)</f>
        <v>485400</v>
      </c>
      <c r="F17" s="142">
        <f t="shared" si="4"/>
        <v>485400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496467.12</v>
      </c>
      <c r="T17" s="325">
        <f t="shared" si="4"/>
        <v>502424.72544000001</v>
      </c>
    </row>
    <row r="18" spans="1:32" s="141" customFormat="1" ht="15.75" customHeight="1">
      <c r="A18" s="326"/>
      <c r="B18" s="327" t="s">
        <v>210</v>
      </c>
      <c r="C18" s="330" t="s">
        <v>211</v>
      </c>
      <c r="D18" s="286"/>
      <c r="E18" s="286">
        <f>+F18</f>
        <v>485400</v>
      </c>
      <c r="F18" s="143">
        <v>485400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f>+F18*102.28%</f>
        <v>496467.12</v>
      </c>
      <c r="T18" s="329">
        <f>+S18*101.2%</f>
        <v>502424.72544000001</v>
      </c>
    </row>
    <row r="19" spans="1:32" s="141" customFormat="1" ht="15.75" customHeight="1">
      <c r="A19" s="231"/>
      <c r="B19" s="232">
        <v>313</v>
      </c>
      <c r="C19" s="233" t="s">
        <v>212</v>
      </c>
      <c r="D19" s="251">
        <f>SUM(D20:D21)</f>
        <v>0</v>
      </c>
      <c r="E19" s="251">
        <f>SUM(E20:E21)</f>
        <v>1060800</v>
      </c>
      <c r="F19" s="142">
        <f>SUM(F20:F21)</f>
        <v>1060800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1084986.24</v>
      </c>
      <c r="T19" s="325">
        <f t="shared" si="5"/>
        <v>1098006.07488</v>
      </c>
    </row>
    <row r="20" spans="1:32" s="141" customFormat="1" ht="15.75" customHeight="1">
      <c r="A20" s="326"/>
      <c r="B20" s="327" t="s">
        <v>213</v>
      </c>
      <c r="C20" s="330" t="s">
        <v>214</v>
      </c>
      <c r="D20" s="287"/>
      <c r="E20" s="286">
        <f>+F20</f>
        <v>1060800</v>
      </c>
      <c r="F20" s="144">
        <v>1060800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5">
        <f>+F20*102.28%</f>
        <v>1084986.24</v>
      </c>
      <c r="T20" s="329">
        <f>+S20*101.2%</f>
        <v>1098006.07488</v>
      </c>
    </row>
    <row r="21" spans="1:32" s="141" customFormat="1" ht="15.75" customHeight="1">
      <c r="A21" s="326"/>
      <c r="B21" s="327" t="s">
        <v>216</v>
      </c>
      <c r="C21" s="330" t="s">
        <v>443</v>
      </c>
      <c r="D21" s="287"/>
      <c r="E21" s="287"/>
      <c r="F21" s="144"/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/>
      <c r="T21" s="331"/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201</v>
      </c>
      <c r="C23" s="319" t="s">
        <v>9</v>
      </c>
      <c r="D23" s="335">
        <f>D29+D67</f>
        <v>213385174</v>
      </c>
      <c r="E23" s="335"/>
      <c r="F23" s="146"/>
      <c r="G23" s="145">
        <f>G29+G67</f>
        <v>2255000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215</v>
      </c>
      <c r="C24" s="319" t="s">
        <v>8</v>
      </c>
      <c r="D24" s="335">
        <f>D59+D68</f>
        <v>42800826</v>
      </c>
      <c r="E24" s="335"/>
      <c r="F24" s="146"/>
      <c r="G24" s="145">
        <f>G59+G68</f>
        <v>5000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2260000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29" t="s">
        <v>303</v>
      </c>
      <c r="B27" s="530"/>
      <c r="C27" s="530"/>
      <c r="D27" s="339">
        <f>SUM(D28+D58)</f>
        <v>118139000</v>
      </c>
      <c r="E27" s="339">
        <f>SUM(E28+E58)</f>
        <v>1013600</v>
      </c>
      <c r="F27" s="150">
        <f t="shared" ref="F27:T27" si="6">SUM(F28+F58)</f>
        <v>0</v>
      </c>
      <c r="G27" s="150">
        <f t="shared" si="6"/>
        <v>808600</v>
      </c>
      <c r="H27" s="150">
        <f t="shared" si="6"/>
        <v>205000</v>
      </c>
      <c r="I27" s="150">
        <f t="shared" si="6"/>
        <v>0</v>
      </c>
      <c r="J27" s="150">
        <f t="shared" si="6"/>
        <v>0</v>
      </c>
      <c r="K27" s="150">
        <f t="shared" si="6"/>
        <v>130000</v>
      </c>
      <c r="L27" s="150">
        <f t="shared" si="6"/>
        <v>75000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1036710.0800000001</v>
      </c>
      <c r="T27" s="339">
        <f t="shared" si="6"/>
        <v>1049150.60096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31" t="s">
        <v>304</v>
      </c>
      <c r="B28" s="532"/>
      <c r="C28" s="532"/>
      <c r="D28" s="289">
        <f t="shared" ref="D28:T28" si="7">SUM(D30+D33+D38+D48+D53)</f>
        <v>94588174</v>
      </c>
      <c r="E28" s="340">
        <f t="shared" si="7"/>
        <v>1013600</v>
      </c>
      <c r="F28" s="152">
        <f t="shared" si="7"/>
        <v>0</v>
      </c>
      <c r="G28" s="152">
        <f t="shared" si="7"/>
        <v>808600</v>
      </c>
      <c r="H28" s="152">
        <f t="shared" si="7"/>
        <v>205000</v>
      </c>
      <c r="I28" s="152">
        <f t="shared" si="7"/>
        <v>0</v>
      </c>
      <c r="J28" s="152">
        <f t="shared" si="7"/>
        <v>0</v>
      </c>
      <c r="K28" s="152">
        <f t="shared" si="7"/>
        <v>130000</v>
      </c>
      <c r="L28" s="152">
        <f t="shared" si="7"/>
        <v>75000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1036710.0800000001</v>
      </c>
      <c r="T28" s="340">
        <f t="shared" si="7"/>
        <v>1049150.60096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444</v>
      </c>
      <c r="C29" s="338" t="s">
        <v>445</v>
      </c>
      <c r="D29" s="418">
        <f>D30+D33+D38+D48+D53</f>
        <v>94588174</v>
      </c>
      <c r="E29" s="418">
        <f>E30+E33+E38+E48+E53</f>
        <v>1013600</v>
      </c>
      <c r="F29" s="212">
        <f t="shared" ref="F29:T29" si="8">F30+F33+F38+F48+F53</f>
        <v>0</v>
      </c>
      <c r="G29" s="212">
        <f t="shared" si="8"/>
        <v>808600</v>
      </c>
      <c r="H29" s="212">
        <f t="shared" si="8"/>
        <v>205000</v>
      </c>
      <c r="I29" s="212">
        <f t="shared" si="8"/>
        <v>0</v>
      </c>
      <c r="J29" s="212">
        <f t="shared" si="8"/>
        <v>0</v>
      </c>
      <c r="K29" s="212">
        <f t="shared" si="8"/>
        <v>130000</v>
      </c>
      <c r="L29" s="212">
        <f t="shared" si="8"/>
        <v>75000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1036710.0800000001</v>
      </c>
      <c r="T29" s="212">
        <f t="shared" si="8"/>
        <v>1049150.60096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">
      <c r="A30" s="343"/>
      <c r="B30" s="344" t="s">
        <v>217</v>
      </c>
      <c r="C30" s="345" t="s">
        <v>375</v>
      </c>
      <c r="D30" s="211">
        <f>SUM(D31:D32)</f>
        <v>1489700</v>
      </c>
      <c r="E30" s="211">
        <f>SUM(E31:E32)</f>
        <v>66000</v>
      </c>
      <c r="F30" s="157">
        <f t="shared" ref="F30:T30" si="9">SUM(F31:F32)</f>
        <v>0</v>
      </c>
      <c r="G30" s="157">
        <f t="shared" si="9"/>
        <v>41000</v>
      </c>
      <c r="H30" s="157">
        <f t="shared" si="9"/>
        <v>25000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25000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67504.799999999988</v>
      </c>
      <c r="T30" s="346">
        <f t="shared" si="9"/>
        <v>68314.857599999988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">
      <c r="A31" s="347" t="s">
        <v>205</v>
      </c>
      <c r="B31" s="348" t="s">
        <v>218</v>
      </c>
      <c r="C31" s="349" t="s">
        <v>219</v>
      </c>
      <c r="D31" s="350">
        <v>691300</v>
      </c>
      <c r="E31" s="351">
        <f t="shared" ref="E31:E32" si="10">F31+G31+H31+Q31+R31</f>
        <v>55000</v>
      </c>
      <c r="F31" s="458"/>
      <c r="G31" s="458">
        <v>30000</v>
      </c>
      <c r="H31" s="242">
        <f>SUM(I31:P31)</f>
        <v>25000</v>
      </c>
      <c r="I31" s="459"/>
      <c r="J31" s="459"/>
      <c r="K31" s="459"/>
      <c r="L31" s="459">
        <v>25000</v>
      </c>
      <c r="M31" s="459"/>
      <c r="N31" s="459"/>
      <c r="O31" s="459"/>
      <c r="P31" s="459"/>
      <c r="Q31" s="460"/>
      <c r="R31" s="460"/>
      <c r="S31" s="461">
        <f>+E31*102.28%</f>
        <v>56253.999999999993</v>
      </c>
      <c r="T31" s="458">
        <f>+S31*101.2%</f>
        <v>56929.047999999995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">
      <c r="A32" s="347" t="s">
        <v>209</v>
      </c>
      <c r="B32" s="348" t="s">
        <v>224</v>
      </c>
      <c r="C32" s="349" t="s">
        <v>225</v>
      </c>
      <c r="D32" s="350">
        <v>798400</v>
      </c>
      <c r="E32" s="351">
        <f t="shared" si="10"/>
        <v>11000</v>
      </c>
      <c r="F32" s="458"/>
      <c r="G32" s="458">
        <v>11000</v>
      </c>
      <c r="H32" s="242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61">
        <f>+E32*102.28%</f>
        <v>11250.8</v>
      </c>
      <c r="T32" s="458">
        <f>+S32*101.2%</f>
        <v>11385.809599999999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">
      <c r="A33" s="352"/>
      <c r="B33" s="353" t="s">
        <v>226</v>
      </c>
      <c r="C33" s="354" t="s">
        <v>377</v>
      </c>
      <c r="D33" s="199">
        <f t="shared" ref="D33:T33" si="11">SUM(D34:D37)</f>
        <v>43839467</v>
      </c>
      <c r="E33" s="199">
        <f t="shared" si="11"/>
        <v>585000</v>
      </c>
      <c r="F33" s="159">
        <f t="shared" si="11"/>
        <v>0</v>
      </c>
      <c r="G33" s="159">
        <f t="shared" si="11"/>
        <v>480000</v>
      </c>
      <c r="H33" s="159">
        <f t="shared" si="11"/>
        <v>105000</v>
      </c>
      <c r="I33" s="159">
        <f t="shared" si="11"/>
        <v>0</v>
      </c>
      <c r="J33" s="159">
        <f t="shared" si="11"/>
        <v>0</v>
      </c>
      <c r="K33" s="159">
        <f t="shared" si="11"/>
        <v>70000</v>
      </c>
      <c r="L33" s="159">
        <f t="shared" si="11"/>
        <v>35000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598338</v>
      </c>
      <c r="T33" s="355">
        <f t="shared" si="11"/>
        <v>605518.05599999998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">
      <c r="A34" s="347" t="s">
        <v>201</v>
      </c>
      <c r="B34" s="348" t="s">
        <v>228</v>
      </c>
      <c r="C34" s="349" t="s">
        <v>229</v>
      </c>
      <c r="D34" s="350">
        <v>4523100</v>
      </c>
      <c r="E34" s="351">
        <f t="shared" ref="E34:E37" si="12">F34+G34+H34+Q34+R34</f>
        <v>70000</v>
      </c>
      <c r="F34" s="458"/>
      <c r="G34" s="458">
        <v>50000</v>
      </c>
      <c r="H34" s="242">
        <f>SUM(I34:P34)</f>
        <v>20000</v>
      </c>
      <c r="I34" s="459"/>
      <c r="J34" s="459"/>
      <c r="K34" s="459">
        <v>20000</v>
      </c>
      <c r="L34" s="459"/>
      <c r="M34" s="459"/>
      <c r="N34" s="459"/>
      <c r="O34" s="459"/>
      <c r="P34" s="459"/>
      <c r="Q34" s="460"/>
      <c r="R34" s="460"/>
      <c r="S34" s="461">
        <f t="shared" ref="S34:S55" si="13">+E34*102.28%</f>
        <v>71596</v>
      </c>
      <c r="T34" s="458">
        <f t="shared" ref="T34:T55" si="14">+S34*101.2%</f>
        <v>72455.152000000002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">
      <c r="A35" s="347" t="s">
        <v>215</v>
      </c>
      <c r="B35" s="348" t="s">
        <v>234</v>
      </c>
      <c r="C35" s="349" t="s">
        <v>235</v>
      </c>
      <c r="D35" s="350">
        <v>36652167</v>
      </c>
      <c r="E35" s="351">
        <f t="shared" si="12"/>
        <v>400000</v>
      </c>
      <c r="F35" s="458"/>
      <c r="G35" s="458">
        <v>400000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f t="shared" si="13"/>
        <v>409120</v>
      </c>
      <c r="T35" s="458">
        <f t="shared" si="14"/>
        <v>414029.44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">
      <c r="A36" s="347" t="s">
        <v>220</v>
      </c>
      <c r="B36" s="348" t="s">
        <v>237</v>
      </c>
      <c r="C36" s="349" t="s">
        <v>305</v>
      </c>
      <c r="D36" s="350">
        <v>1346000</v>
      </c>
      <c r="E36" s="351">
        <f t="shared" si="12"/>
        <v>60000</v>
      </c>
      <c r="F36" s="458"/>
      <c r="G36" s="458">
        <v>10000</v>
      </c>
      <c r="H36" s="242">
        <f>SUM(I36:P36)</f>
        <v>50000</v>
      </c>
      <c r="I36" s="459"/>
      <c r="J36" s="459"/>
      <c r="K36" s="459">
        <v>30000</v>
      </c>
      <c r="L36" s="459">
        <v>20000</v>
      </c>
      <c r="M36" s="459"/>
      <c r="N36" s="459"/>
      <c r="O36" s="459"/>
      <c r="P36" s="459"/>
      <c r="Q36" s="460"/>
      <c r="R36" s="460"/>
      <c r="S36" s="461">
        <f t="shared" si="13"/>
        <v>61367.999999999993</v>
      </c>
      <c r="T36" s="458">
        <f t="shared" si="14"/>
        <v>62104.41599999999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">
      <c r="A37" s="347" t="s">
        <v>223</v>
      </c>
      <c r="B37" s="348" t="s">
        <v>239</v>
      </c>
      <c r="C37" s="349" t="s">
        <v>240</v>
      </c>
      <c r="D37" s="350">
        <v>1318200</v>
      </c>
      <c r="E37" s="351">
        <f t="shared" si="12"/>
        <v>55000</v>
      </c>
      <c r="F37" s="458"/>
      <c r="G37" s="458">
        <v>20000</v>
      </c>
      <c r="H37" s="242">
        <f>SUM(I37:P37)</f>
        <v>35000</v>
      </c>
      <c r="I37" s="459"/>
      <c r="J37" s="459"/>
      <c r="K37" s="459">
        <v>20000</v>
      </c>
      <c r="L37" s="459">
        <v>15000</v>
      </c>
      <c r="M37" s="459"/>
      <c r="N37" s="459"/>
      <c r="O37" s="459"/>
      <c r="P37" s="459"/>
      <c r="Q37" s="460"/>
      <c r="R37" s="460"/>
      <c r="S37" s="461">
        <f t="shared" si="13"/>
        <v>56253.999999999993</v>
      </c>
      <c r="T37" s="458">
        <f t="shared" si="14"/>
        <v>56929.047999999995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">
      <c r="A38" s="352"/>
      <c r="B38" s="353" t="s">
        <v>241</v>
      </c>
      <c r="C38" s="354" t="s">
        <v>378</v>
      </c>
      <c r="D38" s="199">
        <f>SUM(D39:D47)</f>
        <v>45454065</v>
      </c>
      <c r="E38" s="199">
        <f>SUM(E39:E47)</f>
        <v>306600</v>
      </c>
      <c r="F38" s="159">
        <f t="shared" ref="F38:T38" si="15">SUM(F39:F47)</f>
        <v>0</v>
      </c>
      <c r="G38" s="159">
        <f t="shared" si="15"/>
        <v>231600</v>
      </c>
      <c r="H38" s="159">
        <f t="shared" si="15"/>
        <v>75000</v>
      </c>
      <c r="I38" s="159">
        <f t="shared" si="15"/>
        <v>0</v>
      </c>
      <c r="J38" s="159">
        <f t="shared" si="15"/>
        <v>0</v>
      </c>
      <c r="K38" s="159">
        <f t="shared" si="15"/>
        <v>60000</v>
      </c>
      <c r="L38" s="159">
        <f t="shared" si="15"/>
        <v>15000</v>
      </c>
      <c r="M38" s="159">
        <f t="shared" si="15"/>
        <v>0</v>
      </c>
      <c r="N38" s="159">
        <f t="shared" si="15"/>
        <v>0</v>
      </c>
      <c r="O38" s="159">
        <f t="shared" si="15"/>
        <v>0</v>
      </c>
      <c r="P38" s="159">
        <f t="shared" si="15"/>
        <v>0</v>
      </c>
      <c r="Q38" s="159">
        <f t="shared" si="15"/>
        <v>0</v>
      </c>
      <c r="R38" s="159">
        <f t="shared" si="15"/>
        <v>0</v>
      </c>
      <c r="S38" s="273">
        <f t="shared" si="15"/>
        <v>313590.48</v>
      </c>
      <c r="T38" s="355">
        <f t="shared" si="15"/>
        <v>317353.56576000003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">
      <c r="A39" s="347" t="s">
        <v>227</v>
      </c>
      <c r="B39" s="348" t="s">
        <v>243</v>
      </c>
      <c r="C39" s="349" t="s">
        <v>244</v>
      </c>
      <c r="D39" s="350">
        <v>13411035</v>
      </c>
      <c r="E39" s="351">
        <f>F39+G39+H39+Q39+R39</f>
        <v>20000</v>
      </c>
      <c r="F39" s="458"/>
      <c r="G39" s="458">
        <v>20000</v>
      </c>
      <c r="H39" s="242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61">
        <f t="shared" si="13"/>
        <v>20456</v>
      </c>
      <c r="T39" s="458">
        <f t="shared" si="14"/>
        <v>20701.472000000002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">
      <c r="A40" s="347" t="s">
        <v>230</v>
      </c>
      <c r="B40" s="348" t="s">
        <v>246</v>
      </c>
      <c r="C40" s="349" t="s">
        <v>247</v>
      </c>
      <c r="D40" s="350">
        <v>9498000</v>
      </c>
      <c r="E40" s="351">
        <f>F40+G40+H40+Q40+R40</f>
        <v>89600</v>
      </c>
      <c r="F40" s="458"/>
      <c r="G40" s="458">
        <v>24600</v>
      </c>
      <c r="H40" s="242">
        <f>SUM(I40:P40)</f>
        <v>65000</v>
      </c>
      <c r="I40" s="459"/>
      <c r="J40" s="459"/>
      <c r="K40" s="459">
        <v>50000</v>
      </c>
      <c r="L40" s="459">
        <v>15000</v>
      </c>
      <c r="M40" s="459"/>
      <c r="N40" s="459"/>
      <c r="O40" s="459"/>
      <c r="P40" s="459"/>
      <c r="Q40" s="460"/>
      <c r="R40" s="460"/>
      <c r="S40" s="461">
        <f t="shared" si="13"/>
        <v>91642.87999999999</v>
      </c>
      <c r="T40" s="458">
        <f t="shared" si="14"/>
        <v>92742.594559999998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">
      <c r="A41" s="347" t="s">
        <v>233</v>
      </c>
      <c r="B41" s="348" t="s">
        <v>248</v>
      </c>
      <c r="C41" s="349" t="s">
        <v>249</v>
      </c>
      <c r="D41" s="350">
        <v>248000</v>
      </c>
      <c r="E41" s="351">
        <f>F41+G41+H41+Q41+R41</f>
        <v>2000</v>
      </c>
      <c r="F41" s="458"/>
      <c r="G41" s="458">
        <v>2000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f t="shared" si="13"/>
        <v>2045.6</v>
      </c>
      <c r="T41" s="458">
        <f t="shared" si="14"/>
        <v>2070.1471999999999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">
      <c r="A42" s="347" t="s">
        <v>236</v>
      </c>
      <c r="B42" s="348" t="s">
        <v>251</v>
      </c>
      <c r="C42" s="349" t="s">
        <v>252</v>
      </c>
      <c r="D42" s="350">
        <v>10956220</v>
      </c>
      <c r="E42" s="351">
        <f>F42+G42+H42+Q42+R42</f>
        <v>120000</v>
      </c>
      <c r="F42" s="458"/>
      <c r="G42" s="458">
        <v>120000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f t="shared" si="13"/>
        <v>122735.99999999999</v>
      </c>
      <c r="T42" s="458">
        <f t="shared" si="14"/>
        <v>124208.83199999998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">
      <c r="A43" s="347" t="s">
        <v>238</v>
      </c>
      <c r="B43" s="348" t="s">
        <v>254</v>
      </c>
      <c r="C43" s="349" t="s">
        <v>255</v>
      </c>
      <c r="D43" s="350">
        <v>7710000</v>
      </c>
      <c r="E43" s="351">
        <f t="shared" ref="E43:E47" si="16">F43+G43+H43+Q43+R43</f>
        <v>0</v>
      </c>
      <c r="F43" s="458"/>
      <c r="G43" s="458"/>
      <c r="H43" s="242">
        <f t="shared" ref="H43:H47" si="17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>
        <f t="shared" si="13"/>
        <v>0</v>
      </c>
      <c r="T43" s="458">
        <f t="shared" si="14"/>
        <v>0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">
      <c r="A44" s="347" t="s">
        <v>242</v>
      </c>
      <c r="B44" s="348" t="s">
        <v>256</v>
      </c>
      <c r="C44" s="349" t="s">
        <v>257</v>
      </c>
      <c r="D44" s="350">
        <v>1935000</v>
      </c>
      <c r="E44" s="351">
        <f t="shared" si="16"/>
        <v>20000</v>
      </c>
      <c r="F44" s="458"/>
      <c r="G44" s="458">
        <v>20000</v>
      </c>
      <c r="H44" s="242">
        <f t="shared" si="17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f t="shared" si="13"/>
        <v>20456</v>
      </c>
      <c r="T44" s="458">
        <f t="shared" si="14"/>
        <v>20701.472000000002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">
      <c r="A45" s="347" t="s">
        <v>245</v>
      </c>
      <c r="B45" s="348" t="s">
        <v>259</v>
      </c>
      <c r="C45" s="349" t="s">
        <v>260</v>
      </c>
      <c r="D45" s="350">
        <v>391160</v>
      </c>
      <c r="E45" s="351">
        <f t="shared" si="16"/>
        <v>20000</v>
      </c>
      <c r="F45" s="458"/>
      <c r="G45" s="458">
        <v>20000</v>
      </c>
      <c r="H45" s="242">
        <f t="shared" si="17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61">
        <f t="shared" si="13"/>
        <v>20456</v>
      </c>
      <c r="T45" s="458">
        <f t="shared" si="14"/>
        <v>20701.472000000002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">
      <c r="A46" s="347" t="s">
        <v>250</v>
      </c>
      <c r="B46" s="348" t="s">
        <v>262</v>
      </c>
      <c r="C46" s="349" t="s">
        <v>263</v>
      </c>
      <c r="D46" s="350">
        <v>572650</v>
      </c>
      <c r="E46" s="351">
        <f t="shared" si="16"/>
        <v>30000</v>
      </c>
      <c r="F46" s="458"/>
      <c r="G46" s="458">
        <v>20000</v>
      </c>
      <c r="H46" s="242">
        <f t="shared" si="17"/>
        <v>10000</v>
      </c>
      <c r="I46" s="459"/>
      <c r="J46" s="459"/>
      <c r="K46" s="459">
        <v>10000</v>
      </c>
      <c r="L46" s="459"/>
      <c r="M46" s="459"/>
      <c r="N46" s="459"/>
      <c r="O46" s="459"/>
      <c r="P46" s="459"/>
      <c r="Q46" s="460"/>
      <c r="R46" s="460"/>
      <c r="S46" s="461">
        <f t="shared" si="13"/>
        <v>30683.999999999996</v>
      </c>
      <c r="T46" s="458">
        <f t="shared" si="14"/>
        <v>31052.207999999995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">
      <c r="A47" s="347" t="s">
        <v>253</v>
      </c>
      <c r="B47" s="348" t="s">
        <v>265</v>
      </c>
      <c r="C47" s="349" t="s">
        <v>266</v>
      </c>
      <c r="D47" s="350">
        <v>732000</v>
      </c>
      <c r="E47" s="351">
        <f t="shared" si="16"/>
        <v>5000</v>
      </c>
      <c r="F47" s="458"/>
      <c r="G47" s="458">
        <v>5000</v>
      </c>
      <c r="H47" s="242">
        <f t="shared" si="17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f t="shared" si="13"/>
        <v>5114</v>
      </c>
      <c r="T47" s="458">
        <f t="shared" si="14"/>
        <v>5175.3680000000004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">
      <c r="A48" s="352"/>
      <c r="B48" s="353" t="s">
        <v>268</v>
      </c>
      <c r="C48" s="354" t="s">
        <v>280</v>
      </c>
      <c r="D48" s="199">
        <f>SUM(D49:D52)</f>
        <v>2959132</v>
      </c>
      <c r="E48" s="199">
        <f>SUM(E49:E52)</f>
        <v>45000</v>
      </c>
      <c r="F48" s="159">
        <f t="shared" ref="F48:T48" si="18">SUM(F49:F52)</f>
        <v>0</v>
      </c>
      <c r="G48" s="159">
        <f t="shared" si="18"/>
        <v>45000</v>
      </c>
      <c r="H48" s="159">
        <f t="shared" si="18"/>
        <v>0</v>
      </c>
      <c r="I48" s="159">
        <f t="shared" si="18"/>
        <v>0</v>
      </c>
      <c r="J48" s="159">
        <f t="shared" si="18"/>
        <v>0</v>
      </c>
      <c r="K48" s="159">
        <f t="shared" si="18"/>
        <v>0</v>
      </c>
      <c r="L48" s="159">
        <f t="shared" si="18"/>
        <v>0</v>
      </c>
      <c r="M48" s="159">
        <f t="shared" si="18"/>
        <v>0</v>
      </c>
      <c r="N48" s="159">
        <f t="shared" si="18"/>
        <v>0</v>
      </c>
      <c r="O48" s="159">
        <f t="shared" si="18"/>
        <v>0</v>
      </c>
      <c r="P48" s="159">
        <f t="shared" si="18"/>
        <v>0</v>
      </c>
      <c r="Q48" s="159">
        <f t="shared" si="18"/>
        <v>0</v>
      </c>
      <c r="R48" s="159">
        <f t="shared" si="18"/>
        <v>0</v>
      </c>
      <c r="S48" s="273">
        <f t="shared" si="18"/>
        <v>46026</v>
      </c>
      <c r="T48" s="355">
        <f t="shared" si="18"/>
        <v>46578.312000000005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">
      <c r="A49" s="347" t="s">
        <v>258</v>
      </c>
      <c r="B49" s="348" t="s">
        <v>271</v>
      </c>
      <c r="C49" s="349" t="s">
        <v>272</v>
      </c>
      <c r="D49" s="350">
        <v>892000</v>
      </c>
      <c r="E49" s="351">
        <f>F49+G49+H49+Q49+R49</f>
        <v>35000</v>
      </c>
      <c r="F49" s="458"/>
      <c r="G49" s="458">
        <v>35000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f t="shared" si="13"/>
        <v>35798</v>
      </c>
      <c r="T49" s="458">
        <f t="shared" si="14"/>
        <v>36227.576000000001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">
      <c r="A50" s="347" t="s">
        <v>261</v>
      </c>
      <c r="B50" s="348" t="s">
        <v>273</v>
      </c>
      <c r="C50" s="349" t="s">
        <v>274</v>
      </c>
      <c r="D50" s="350">
        <v>212540</v>
      </c>
      <c r="E50" s="351">
        <f t="shared" ref="E50:E52" si="19">F50+G50+H50+Q50+R50</f>
        <v>5000</v>
      </c>
      <c r="F50" s="458"/>
      <c r="G50" s="458">
        <v>5000</v>
      </c>
      <c r="H50" s="242">
        <f t="shared" ref="H50:H52" si="20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f t="shared" si="13"/>
        <v>5114</v>
      </c>
      <c r="T50" s="458">
        <f t="shared" si="14"/>
        <v>5175.3680000000004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">
      <c r="A51" s="347" t="s">
        <v>264</v>
      </c>
      <c r="B51" s="348" t="s">
        <v>276</v>
      </c>
      <c r="C51" s="349" t="s">
        <v>446</v>
      </c>
      <c r="D51" s="350">
        <v>190592</v>
      </c>
      <c r="E51" s="351">
        <f t="shared" si="19"/>
        <v>4000</v>
      </c>
      <c r="F51" s="458"/>
      <c r="G51" s="458">
        <v>4000</v>
      </c>
      <c r="H51" s="242">
        <f t="shared" si="20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f t="shared" si="13"/>
        <v>4091.2</v>
      </c>
      <c r="T51" s="458">
        <f t="shared" si="14"/>
        <v>4140.2943999999998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">
      <c r="A52" s="347" t="s">
        <v>267</v>
      </c>
      <c r="B52" s="348" t="s">
        <v>279</v>
      </c>
      <c r="C52" s="349" t="s">
        <v>280</v>
      </c>
      <c r="D52" s="350">
        <v>1664000</v>
      </c>
      <c r="E52" s="351">
        <f t="shared" si="19"/>
        <v>1000</v>
      </c>
      <c r="F52" s="458"/>
      <c r="G52" s="458">
        <v>1000</v>
      </c>
      <c r="H52" s="242">
        <f t="shared" si="20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61">
        <f t="shared" si="13"/>
        <v>1022.8</v>
      </c>
      <c r="T52" s="458">
        <f t="shared" si="14"/>
        <v>1035.0735999999999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">
      <c r="A53" s="352"/>
      <c r="B53" s="353" t="s">
        <v>281</v>
      </c>
      <c r="C53" s="354" t="s">
        <v>379</v>
      </c>
      <c r="D53" s="199">
        <f>SUM(D54:D56)</f>
        <v>845810</v>
      </c>
      <c r="E53" s="199">
        <f>SUM(E54:E56)</f>
        <v>11000</v>
      </c>
      <c r="F53" s="159">
        <f t="shared" ref="F53:T53" si="21">SUM(F54:F56)</f>
        <v>0</v>
      </c>
      <c r="G53" s="159">
        <f t="shared" si="21"/>
        <v>11000</v>
      </c>
      <c r="H53" s="159">
        <f t="shared" si="21"/>
        <v>0</v>
      </c>
      <c r="I53" s="159">
        <f t="shared" si="21"/>
        <v>0</v>
      </c>
      <c r="J53" s="159">
        <f t="shared" si="21"/>
        <v>0</v>
      </c>
      <c r="K53" s="159">
        <f t="shared" si="21"/>
        <v>0</v>
      </c>
      <c r="L53" s="159">
        <f t="shared" si="21"/>
        <v>0</v>
      </c>
      <c r="M53" s="159">
        <f t="shared" si="21"/>
        <v>0</v>
      </c>
      <c r="N53" s="159">
        <f t="shared" si="21"/>
        <v>0</v>
      </c>
      <c r="O53" s="159">
        <f t="shared" si="21"/>
        <v>0</v>
      </c>
      <c r="P53" s="159">
        <f t="shared" si="21"/>
        <v>0</v>
      </c>
      <c r="Q53" s="159">
        <f t="shared" si="21"/>
        <v>0</v>
      </c>
      <c r="R53" s="159">
        <f t="shared" si="21"/>
        <v>0</v>
      </c>
      <c r="S53" s="273">
        <f t="shared" si="21"/>
        <v>11250.8</v>
      </c>
      <c r="T53" s="355">
        <f t="shared" si="21"/>
        <v>11385.809600000001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">
      <c r="A54" s="347" t="s">
        <v>269</v>
      </c>
      <c r="B54" s="348" t="s">
        <v>283</v>
      </c>
      <c r="C54" s="349" t="s">
        <v>284</v>
      </c>
      <c r="D54" s="350">
        <v>372870</v>
      </c>
      <c r="E54" s="351">
        <f>F54+G54+H54+Q54+R54</f>
        <v>10000</v>
      </c>
      <c r="F54" s="458"/>
      <c r="G54" s="458">
        <v>10000</v>
      </c>
      <c r="H54" s="242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61">
        <f t="shared" si="13"/>
        <v>10228</v>
      </c>
      <c r="T54" s="458">
        <f t="shared" si="14"/>
        <v>10350.736000000001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">
      <c r="A55" s="347" t="s">
        <v>270</v>
      </c>
      <c r="B55" s="348" t="s">
        <v>285</v>
      </c>
      <c r="C55" s="349" t="s">
        <v>286</v>
      </c>
      <c r="D55" s="350">
        <v>115700</v>
      </c>
      <c r="E55" s="351">
        <f t="shared" ref="E55:E56" si="22">F55+G55+H55+Q55+R55</f>
        <v>1000</v>
      </c>
      <c r="F55" s="458"/>
      <c r="G55" s="458">
        <v>1000</v>
      </c>
      <c r="H55" s="242">
        <f t="shared" ref="H55:H56" si="23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f t="shared" si="13"/>
        <v>1022.8</v>
      </c>
      <c r="T55" s="458">
        <f t="shared" si="14"/>
        <v>1035.0735999999999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">
      <c r="A56" s="347" t="s">
        <v>275</v>
      </c>
      <c r="B56" s="348" t="s">
        <v>306</v>
      </c>
      <c r="C56" s="349" t="s">
        <v>447</v>
      </c>
      <c r="D56" s="350">
        <v>357240</v>
      </c>
      <c r="E56" s="351">
        <f t="shared" si="22"/>
        <v>0</v>
      </c>
      <c r="F56" s="458"/>
      <c r="G56" s="458"/>
      <c r="H56" s="242">
        <f t="shared" si="23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/>
      <c r="T56" s="458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31" t="s">
        <v>308</v>
      </c>
      <c r="B58" s="532"/>
      <c r="C58" s="532"/>
      <c r="D58" s="340">
        <f>SUM(D60+D62)</f>
        <v>23550826</v>
      </c>
      <c r="E58" s="340"/>
      <c r="F58" s="152">
        <f t="shared" ref="F58:T58" si="24">SUM(F60+F62)</f>
        <v>0</v>
      </c>
      <c r="G58" s="152">
        <f t="shared" si="24"/>
        <v>0</v>
      </c>
      <c r="H58" s="152">
        <f t="shared" si="24"/>
        <v>0</v>
      </c>
      <c r="I58" s="152">
        <f t="shared" si="24"/>
        <v>0</v>
      </c>
      <c r="J58" s="152">
        <f t="shared" si="24"/>
        <v>0</v>
      </c>
      <c r="K58" s="152">
        <f t="shared" si="24"/>
        <v>0</v>
      </c>
      <c r="L58" s="152">
        <f t="shared" si="24"/>
        <v>0</v>
      </c>
      <c r="M58" s="152">
        <f t="shared" si="24"/>
        <v>0</v>
      </c>
      <c r="N58" s="152">
        <f t="shared" si="24"/>
        <v>0</v>
      </c>
      <c r="O58" s="152">
        <f t="shared" si="24"/>
        <v>0</v>
      </c>
      <c r="P58" s="152">
        <f t="shared" si="24"/>
        <v>0</v>
      </c>
      <c r="Q58" s="152">
        <f t="shared" si="24"/>
        <v>0</v>
      </c>
      <c r="R58" s="152">
        <f t="shared" si="24"/>
        <v>0</v>
      </c>
      <c r="S58" s="269">
        <f t="shared" si="24"/>
        <v>0</v>
      </c>
      <c r="T58" s="340">
        <f t="shared" si="24"/>
        <v>0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0</v>
      </c>
      <c r="F59" s="154">
        <f t="shared" ref="F59:T59" si="25">F60+F62</f>
        <v>0</v>
      </c>
      <c r="G59" s="154">
        <f t="shared" si="25"/>
        <v>0</v>
      </c>
      <c r="H59" s="154">
        <f t="shared" si="25"/>
        <v>0</v>
      </c>
      <c r="I59" s="154">
        <f t="shared" si="25"/>
        <v>0</v>
      </c>
      <c r="J59" s="154">
        <f t="shared" si="25"/>
        <v>0</v>
      </c>
      <c r="K59" s="154">
        <f t="shared" si="25"/>
        <v>0</v>
      </c>
      <c r="L59" s="154">
        <f t="shared" si="25"/>
        <v>0</v>
      </c>
      <c r="M59" s="154">
        <f t="shared" si="25"/>
        <v>0</v>
      </c>
      <c r="N59" s="154">
        <f t="shared" si="25"/>
        <v>0</v>
      </c>
      <c r="O59" s="154">
        <f t="shared" si="25"/>
        <v>0</v>
      </c>
      <c r="P59" s="154">
        <f t="shared" si="25"/>
        <v>0</v>
      </c>
      <c r="Q59" s="154">
        <f t="shared" si="25"/>
        <v>0</v>
      </c>
      <c r="R59" s="154">
        <f t="shared" si="25"/>
        <v>0</v>
      </c>
      <c r="S59" s="274">
        <f t="shared" si="25"/>
        <v>0</v>
      </c>
      <c r="T59" s="342">
        <f t="shared" si="25"/>
        <v>0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">
      <c r="A60" s="343"/>
      <c r="B60" s="344" t="s">
        <v>321</v>
      </c>
      <c r="C60" s="345" t="s">
        <v>381</v>
      </c>
      <c r="D60" s="346">
        <f>SUM(D61)</f>
        <v>20900826</v>
      </c>
      <c r="E60" s="346">
        <f>SUM(E61)</f>
        <v>0</v>
      </c>
      <c r="F60" s="157">
        <f t="shared" ref="F60:T60" si="26">SUM(F61)</f>
        <v>0</v>
      </c>
      <c r="G60" s="157">
        <f t="shared" si="26"/>
        <v>0</v>
      </c>
      <c r="H60" s="157">
        <f t="shared" si="26"/>
        <v>0</v>
      </c>
      <c r="I60" s="157">
        <f t="shared" si="26"/>
        <v>0</v>
      </c>
      <c r="J60" s="157">
        <f t="shared" si="26"/>
        <v>0</v>
      </c>
      <c r="K60" s="157">
        <f t="shared" si="26"/>
        <v>0</v>
      </c>
      <c r="L60" s="157">
        <f t="shared" si="26"/>
        <v>0</v>
      </c>
      <c r="M60" s="157">
        <f t="shared" si="26"/>
        <v>0</v>
      </c>
      <c r="N60" s="157">
        <f t="shared" si="26"/>
        <v>0</v>
      </c>
      <c r="O60" s="157">
        <f t="shared" si="26"/>
        <v>0</v>
      </c>
      <c r="P60" s="157">
        <f t="shared" si="26"/>
        <v>0</v>
      </c>
      <c r="Q60" s="157">
        <f t="shared" si="26"/>
        <v>0</v>
      </c>
      <c r="R60" s="157">
        <f t="shared" si="26"/>
        <v>0</v>
      </c>
      <c r="S60" s="271">
        <f t="shared" si="26"/>
        <v>0</v>
      </c>
      <c r="T60" s="346">
        <f t="shared" si="26"/>
        <v>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">
      <c r="A61" s="347" t="s">
        <v>278</v>
      </c>
      <c r="B61" s="348" t="s">
        <v>322</v>
      </c>
      <c r="C61" s="349" t="s">
        <v>448</v>
      </c>
      <c r="D61" s="350">
        <v>20900826</v>
      </c>
      <c r="E61" s="351">
        <f t="shared" ref="E61" si="27">F61+G61+H61+Q61+R61</f>
        <v>0</v>
      </c>
      <c r="F61" s="458"/>
      <c r="G61" s="458"/>
      <c r="H61" s="242">
        <f t="shared" ref="H61" si="28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/>
      <c r="T61" s="458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">
      <c r="A62" s="352"/>
      <c r="B62" s="353" t="s">
        <v>298</v>
      </c>
      <c r="C62" s="354" t="s">
        <v>383</v>
      </c>
      <c r="D62" s="355">
        <f>SUM(D63+D64)</f>
        <v>2650000</v>
      </c>
      <c r="E62" s="355">
        <f>SUM(E63+E64)</f>
        <v>0</v>
      </c>
      <c r="F62" s="159">
        <f t="shared" ref="F62:T62" si="29">SUM(F63+F64)</f>
        <v>0</v>
      </c>
      <c r="G62" s="159">
        <f t="shared" si="29"/>
        <v>0</v>
      </c>
      <c r="H62" s="159">
        <f t="shared" si="29"/>
        <v>0</v>
      </c>
      <c r="I62" s="159">
        <f t="shared" si="29"/>
        <v>0</v>
      </c>
      <c r="J62" s="159">
        <f t="shared" si="29"/>
        <v>0</v>
      </c>
      <c r="K62" s="159">
        <f t="shared" si="29"/>
        <v>0</v>
      </c>
      <c r="L62" s="159">
        <f t="shared" si="29"/>
        <v>0</v>
      </c>
      <c r="M62" s="159">
        <f t="shared" si="29"/>
        <v>0</v>
      </c>
      <c r="N62" s="159">
        <f t="shared" si="29"/>
        <v>0</v>
      </c>
      <c r="O62" s="159">
        <f t="shared" si="29"/>
        <v>0</v>
      </c>
      <c r="P62" s="159">
        <f t="shared" si="29"/>
        <v>0</v>
      </c>
      <c r="Q62" s="159">
        <f t="shared" si="29"/>
        <v>0</v>
      </c>
      <c r="R62" s="159">
        <f t="shared" si="29"/>
        <v>0</v>
      </c>
      <c r="S62" s="273">
        <f t="shared" si="29"/>
        <v>0</v>
      </c>
      <c r="T62" s="355">
        <f t="shared" si="29"/>
        <v>0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">
      <c r="A63" s="347" t="s">
        <v>282</v>
      </c>
      <c r="B63" s="348" t="s">
        <v>299</v>
      </c>
      <c r="C63" s="349" t="s">
        <v>129</v>
      </c>
      <c r="D63" s="350">
        <v>1450000</v>
      </c>
      <c r="E63" s="351">
        <f t="shared" ref="E63" si="30">F63+G63+H63+Q63+R63</f>
        <v>0</v>
      </c>
      <c r="F63" s="458"/>
      <c r="G63" s="458"/>
      <c r="H63" s="242">
        <f t="shared" ref="H63" si="31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61"/>
      <c r="T63" s="458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">
      <c r="A64" s="347" t="s">
        <v>292</v>
      </c>
      <c r="B64" s="348" t="s">
        <v>300</v>
      </c>
      <c r="C64" s="349" t="s">
        <v>135</v>
      </c>
      <c r="D64" s="350">
        <v>1200000</v>
      </c>
      <c r="E64" s="351">
        <f t="shared" ref="E64" si="32">F64+G64+H64+Q64+R64</f>
        <v>0</v>
      </c>
      <c r="F64" s="458"/>
      <c r="G64" s="458"/>
      <c r="H64" s="242">
        <f t="shared" ref="H64" si="33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61"/>
      <c r="T64" s="458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02" t="s">
        <v>309</v>
      </c>
      <c r="B66" s="533"/>
      <c r="C66" s="533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201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1446400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215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4">G148+G150+G153+G155</f>
        <v>5000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5">G67+G68</f>
        <v>1451400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02" t="s">
        <v>451</v>
      </c>
      <c r="B70" s="502"/>
      <c r="C70" s="502"/>
      <c r="D70" s="368">
        <f t="shared" ref="D70:T70" si="36">D71+D84+D88+D92+D96+D100+D106+D110+D123+D136+D143+D158+D162</f>
        <v>138047000</v>
      </c>
      <c r="E70" s="368">
        <f t="shared" si="36"/>
        <v>2567400</v>
      </c>
      <c r="F70" s="163">
        <f t="shared" si="36"/>
        <v>200000</v>
      </c>
      <c r="G70" s="163">
        <f t="shared" si="36"/>
        <v>1451400</v>
      </c>
      <c r="H70" s="163">
        <f t="shared" si="36"/>
        <v>916000</v>
      </c>
      <c r="I70" s="163">
        <f t="shared" si="36"/>
        <v>0</v>
      </c>
      <c r="J70" s="163">
        <f t="shared" si="36"/>
        <v>0</v>
      </c>
      <c r="K70" s="163">
        <f t="shared" si="36"/>
        <v>916000</v>
      </c>
      <c r="L70" s="163">
        <f t="shared" si="36"/>
        <v>0</v>
      </c>
      <c r="M70" s="163">
        <f t="shared" si="36"/>
        <v>0</v>
      </c>
      <c r="N70" s="163">
        <f t="shared" si="36"/>
        <v>0</v>
      </c>
      <c r="O70" s="163">
        <f t="shared" si="36"/>
        <v>0</v>
      </c>
      <c r="P70" s="163">
        <f t="shared" si="36"/>
        <v>0</v>
      </c>
      <c r="Q70" s="163">
        <f t="shared" si="36"/>
        <v>0</v>
      </c>
      <c r="R70" s="163">
        <f t="shared" si="36"/>
        <v>0</v>
      </c>
      <c r="S70" s="276">
        <f t="shared" si="36"/>
        <v>2625936.7199999993</v>
      </c>
      <c r="T70" s="368">
        <f t="shared" si="36"/>
        <v>2657447.9606399997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310</v>
      </c>
      <c r="B71" s="295"/>
      <c r="C71" s="296"/>
      <c r="D71" s="419">
        <f>SUM(D72+D74+D76+D79+D81)</f>
        <v>51820000</v>
      </c>
      <c r="E71" s="374">
        <f t="shared" ref="E71:T71" si="37">SUM(E72+E74+E76+E79+E81)</f>
        <v>876900</v>
      </c>
      <c r="F71" s="169">
        <f t="shared" si="37"/>
        <v>0</v>
      </c>
      <c r="G71" s="169">
        <f t="shared" si="37"/>
        <v>546900</v>
      </c>
      <c r="H71" s="169">
        <f t="shared" si="37"/>
        <v>330000</v>
      </c>
      <c r="I71" s="169">
        <f t="shared" si="37"/>
        <v>0</v>
      </c>
      <c r="J71" s="169">
        <f t="shared" si="37"/>
        <v>0</v>
      </c>
      <c r="K71" s="169">
        <f t="shared" si="37"/>
        <v>330000</v>
      </c>
      <c r="L71" s="169">
        <f t="shared" si="37"/>
        <v>0</v>
      </c>
      <c r="M71" s="169">
        <f t="shared" si="37"/>
        <v>0</v>
      </c>
      <c r="N71" s="169">
        <f t="shared" si="37"/>
        <v>0</v>
      </c>
      <c r="O71" s="169">
        <f t="shared" si="37"/>
        <v>0</v>
      </c>
      <c r="P71" s="169">
        <f t="shared" si="37"/>
        <v>0</v>
      </c>
      <c r="Q71" s="169">
        <f t="shared" si="37"/>
        <v>0</v>
      </c>
      <c r="R71" s="169">
        <f t="shared" si="37"/>
        <v>0</v>
      </c>
      <c r="S71" s="282">
        <f t="shared" si="37"/>
        <v>896893.32</v>
      </c>
      <c r="T71" s="374">
        <f t="shared" si="37"/>
        <v>907656.03983999998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7.399999999999999">
      <c r="A72" s="290"/>
      <c r="B72" s="291" t="s">
        <v>354</v>
      </c>
      <c r="C72" s="292" t="s">
        <v>388</v>
      </c>
      <c r="D72" s="293">
        <f>SUM(D73)</f>
        <v>40000000</v>
      </c>
      <c r="E72" s="205">
        <f>SUM(E73)</f>
        <v>730000</v>
      </c>
      <c r="F72" s="205">
        <f t="shared" ref="F72:T72" si="38">SUM(F73)</f>
        <v>0</v>
      </c>
      <c r="G72" s="205">
        <f t="shared" si="38"/>
        <v>400000</v>
      </c>
      <c r="H72" s="205">
        <f t="shared" si="38"/>
        <v>330000</v>
      </c>
      <c r="I72" s="205">
        <f t="shared" si="38"/>
        <v>0</v>
      </c>
      <c r="J72" s="205">
        <f t="shared" si="38"/>
        <v>0</v>
      </c>
      <c r="K72" s="205">
        <f t="shared" si="38"/>
        <v>330000</v>
      </c>
      <c r="L72" s="205">
        <f t="shared" si="38"/>
        <v>0</v>
      </c>
      <c r="M72" s="205">
        <f t="shared" si="38"/>
        <v>0</v>
      </c>
      <c r="N72" s="205">
        <f t="shared" si="38"/>
        <v>0</v>
      </c>
      <c r="O72" s="205">
        <f t="shared" si="38"/>
        <v>0</v>
      </c>
      <c r="P72" s="205">
        <f t="shared" si="38"/>
        <v>0</v>
      </c>
      <c r="Q72" s="205">
        <f t="shared" si="38"/>
        <v>0</v>
      </c>
      <c r="R72" s="205">
        <f t="shared" si="38"/>
        <v>0</v>
      </c>
      <c r="S72" s="277">
        <f t="shared" si="38"/>
        <v>746644</v>
      </c>
      <c r="T72" s="205">
        <f t="shared" si="38"/>
        <v>755603.728</v>
      </c>
    </row>
    <row r="73" spans="1:32" s="210" customFormat="1" ht="18">
      <c r="A73" s="206" t="s">
        <v>293</v>
      </c>
      <c r="B73" s="207" t="s">
        <v>206</v>
      </c>
      <c r="C73" s="208" t="s">
        <v>207</v>
      </c>
      <c r="D73" s="209">
        <v>40000000</v>
      </c>
      <c r="E73" s="351">
        <f>F73+G73+H73+Q73+R73</f>
        <v>730000</v>
      </c>
      <c r="F73" s="458"/>
      <c r="G73" s="458">
        <v>400000</v>
      </c>
      <c r="H73" s="242">
        <f t="shared" ref="H73" si="39">SUM(I73:P73)</f>
        <v>330000</v>
      </c>
      <c r="I73" s="459"/>
      <c r="J73" s="459"/>
      <c r="K73" s="459">
        <v>330000</v>
      </c>
      <c r="L73" s="459"/>
      <c r="M73" s="459"/>
      <c r="N73" s="459"/>
      <c r="O73" s="459"/>
      <c r="P73" s="459"/>
      <c r="Q73" s="460"/>
      <c r="R73" s="460"/>
      <c r="S73" s="461">
        <f t="shared" ref="S73:S77" si="40">+E73*102.28%</f>
        <v>746644</v>
      </c>
      <c r="T73" s="458">
        <f t="shared" ref="T73:T77" si="41">+S73*101.2%</f>
        <v>755603.728</v>
      </c>
    </row>
    <row r="74" spans="1:32" s="201" customFormat="1" ht="17.399999999999999">
      <c r="A74" s="202"/>
      <c r="B74" s="203" t="s">
        <v>323</v>
      </c>
      <c r="C74" s="204" t="s">
        <v>211</v>
      </c>
      <c r="D74" s="205">
        <f>SUM(D75)</f>
        <v>2700000</v>
      </c>
      <c r="E74" s="205">
        <f>SUM(E75)</f>
        <v>40000</v>
      </c>
      <c r="F74" s="205">
        <f t="shared" ref="F74:T74" si="42">SUM(F75)</f>
        <v>0</v>
      </c>
      <c r="G74" s="205">
        <f t="shared" si="42"/>
        <v>40000</v>
      </c>
      <c r="H74" s="205">
        <f t="shared" si="42"/>
        <v>0</v>
      </c>
      <c r="I74" s="205">
        <f t="shared" si="42"/>
        <v>0</v>
      </c>
      <c r="J74" s="205">
        <f t="shared" si="42"/>
        <v>0</v>
      </c>
      <c r="K74" s="205">
        <f t="shared" si="42"/>
        <v>0</v>
      </c>
      <c r="L74" s="205">
        <f t="shared" si="42"/>
        <v>0</v>
      </c>
      <c r="M74" s="205">
        <f t="shared" si="42"/>
        <v>0</v>
      </c>
      <c r="N74" s="205">
        <f t="shared" si="42"/>
        <v>0</v>
      </c>
      <c r="O74" s="205">
        <f t="shared" si="42"/>
        <v>0</v>
      </c>
      <c r="P74" s="205">
        <f t="shared" si="42"/>
        <v>0</v>
      </c>
      <c r="Q74" s="205">
        <f t="shared" si="42"/>
        <v>0</v>
      </c>
      <c r="R74" s="205">
        <f t="shared" si="42"/>
        <v>0</v>
      </c>
      <c r="S74" s="277">
        <f t="shared" si="42"/>
        <v>40912</v>
      </c>
      <c r="T74" s="205">
        <f t="shared" si="42"/>
        <v>41402.944000000003</v>
      </c>
    </row>
    <row r="75" spans="1:32" s="210" customFormat="1" ht="18">
      <c r="A75" s="206" t="s">
        <v>294</v>
      </c>
      <c r="B75" s="207" t="s">
        <v>210</v>
      </c>
      <c r="C75" s="208" t="s">
        <v>211</v>
      </c>
      <c r="D75" s="209">
        <v>2700000</v>
      </c>
      <c r="E75" s="351">
        <f>F75+G75+H75+Q75+R75</f>
        <v>40000</v>
      </c>
      <c r="F75" s="458"/>
      <c r="G75" s="458">
        <v>40000</v>
      </c>
      <c r="H75" s="242">
        <f t="shared" ref="H75" si="43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1">
        <f t="shared" si="40"/>
        <v>40912</v>
      </c>
      <c r="T75" s="458">
        <f t="shared" si="41"/>
        <v>41402.944000000003</v>
      </c>
    </row>
    <row r="76" spans="1:32" s="201" customFormat="1" ht="17.399999999999999">
      <c r="A76" s="202"/>
      <c r="B76" s="203" t="s">
        <v>312</v>
      </c>
      <c r="C76" s="204" t="s">
        <v>389</v>
      </c>
      <c r="D76" s="205">
        <f>SUM(D77+D78)</f>
        <v>6800000</v>
      </c>
      <c r="E76" s="205">
        <f>SUM(E77+E78)</f>
        <v>94900</v>
      </c>
      <c r="F76" s="205">
        <f t="shared" ref="F76:T76" si="44">SUM(F77+F78)</f>
        <v>0</v>
      </c>
      <c r="G76" s="205">
        <f t="shared" si="44"/>
        <v>94900</v>
      </c>
      <c r="H76" s="205">
        <f t="shared" si="44"/>
        <v>0</v>
      </c>
      <c r="I76" s="205">
        <f t="shared" si="44"/>
        <v>0</v>
      </c>
      <c r="J76" s="205">
        <f t="shared" si="44"/>
        <v>0</v>
      </c>
      <c r="K76" s="205">
        <f t="shared" si="44"/>
        <v>0</v>
      </c>
      <c r="L76" s="205">
        <f t="shared" si="44"/>
        <v>0</v>
      </c>
      <c r="M76" s="205">
        <f t="shared" si="44"/>
        <v>0</v>
      </c>
      <c r="N76" s="205">
        <f t="shared" si="44"/>
        <v>0</v>
      </c>
      <c r="O76" s="205">
        <f t="shared" si="44"/>
        <v>0</v>
      </c>
      <c r="P76" s="205">
        <f t="shared" si="44"/>
        <v>0</v>
      </c>
      <c r="Q76" s="205">
        <f t="shared" si="44"/>
        <v>0</v>
      </c>
      <c r="R76" s="205">
        <f t="shared" si="44"/>
        <v>0</v>
      </c>
      <c r="S76" s="277">
        <f t="shared" si="44"/>
        <v>97063.719999999987</v>
      </c>
      <c r="T76" s="205">
        <f t="shared" si="44"/>
        <v>98228.484639999981</v>
      </c>
    </row>
    <row r="77" spans="1:32" s="210" customFormat="1" ht="18">
      <c r="A77" s="206">
        <v>28</v>
      </c>
      <c r="B77" s="207" t="s">
        <v>213</v>
      </c>
      <c r="C77" s="208" t="s">
        <v>214</v>
      </c>
      <c r="D77" s="209">
        <v>6200000</v>
      </c>
      <c r="E77" s="351">
        <f t="shared" ref="E77:E78" si="45">F77+G77+H77+Q77+R77</f>
        <v>94900</v>
      </c>
      <c r="F77" s="458"/>
      <c r="G77" s="458">
        <v>94900</v>
      </c>
      <c r="H77" s="242">
        <f t="shared" ref="H77:H78" si="46">SUM(I77:P77)</f>
        <v>0</v>
      </c>
      <c r="I77" s="459"/>
      <c r="J77" s="459"/>
      <c r="K77" s="459"/>
      <c r="L77" s="459"/>
      <c r="M77" s="459"/>
      <c r="N77" s="459"/>
      <c r="O77" s="459"/>
      <c r="P77" s="459"/>
      <c r="Q77" s="460"/>
      <c r="R77" s="460"/>
      <c r="S77" s="461">
        <f t="shared" si="40"/>
        <v>97063.719999999987</v>
      </c>
      <c r="T77" s="458">
        <f t="shared" si="41"/>
        <v>98228.484639999981</v>
      </c>
    </row>
    <row r="78" spans="1:32" s="210" customFormat="1" ht="18">
      <c r="A78" s="206">
        <v>29</v>
      </c>
      <c r="B78" s="207" t="s">
        <v>216</v>
      </c>
      <c r="C78" s="208" t="s">
        <v>311</v>
      </c>
      <c r="D78" s="209">
        <v>600000</v>
      </c>
      <c r="E78" s="351">
        <f t="shared" si="45"/>
        <v>0</v>
      </c>
      <c r="F78" s="458"/>
      <c r="G78" s="458"/>
      <c r="H78" s="242">
        <f t="shared" si="46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/>
      <c r="T78" s="463"/>
    </row>
    <row r="79" spans="1:32" s="201" customFormat="1" ht="17.399999999999999">
      <c r="A79" s="202"/>
      <c r="B79" s="203" t="s">
        <v>217</v>
      </c>
      <c r="C79" s="204" t="s">
        <v>375</v>
      </c>
      <c r="D79" s="205">
        <f>SUM(D80)</f>
        <v>2200000</v>
      </c>
      <c r="E79" s="205">
        <f>SUM(E80)</f>
        <v>12000</v>
      </c>
      <c r="F79" s="205">
        <f t="shared" ref="F79:T79" si="47">SUM(F80)</f>
        <v>0</v>
      </c>
      <c r="G79" s="205">
        <f t="shared" si="47"/>
        <v>12000</v>
      </c>
      <c r="H79" s="205">
        <f t="shared" si="47"/>
        <v>0</v>
      </c>
      <c r="I79" s="205">
        <f t="shared" si="47"/>
        <v>0</v>
      </c>
      <c r="J79" s="205">
        <f t="shared" si="47"/>
        <v>0</v>
      </c>
      <c r="K79" s="205">
        <f t="shared" si="47"/>
        <v>0</v>
      </c>
      <c r="L79" s="205">
        <f t="shared" si="47"/>
        <v>0</v>
      </c>
      <c r="M79" s="205">
        <f t="shared" si="47"/>
        <v>0</v>
      </c>
      <c r="N79" s="205">
        <f t="shared" si="47"/>
        <v>0</v>
      </c>
      <c r="O79" s="205">
        <f t="shared" si="47"/>
        <v>0</v>
      </c>
      <c r="P79" s="205">
        <f t="shared" si="47"/>
        <v>0</v>
      </c>
      <c r="Q79" s="205">
        <f t="shared" si="47"/>
        <v>0</v>
      </c>
      <c r="R79" s="205">
        <f t="shared" si="47"/>
        <v>0</v>
      </c>
      <c r="S79" s="277">
        <f t="shared" si="47"/>
        <v>12273.599999999999</v>
      </c>
      <c r="T79" s="205">
        <f t="shared" si="47"/>
        <v>12420.883199999998</v>
      </c>
    </row>
    <row r="80" spans="1:32" s="210" customFormat="1" ht="18">
      <c r="A80" s="206">
        <v>30</v>
      </c>
      <c r="B80" s="207" t="s">
        <v>221</v>
      </c>
      <c r="C80" s="208" t="s">
        <v>222</v>
      </c>
      <c r="D80" s="209">
        <v>2200000</v>
      </c>
      <c r="E80" s="351">
        <f t="shared" ref="E80" si="48">F80+G80+H80+Q80+R80</f>
        <v>12000</v>
      </c>
      <c r="F80" s="458"/>
      <c r="G80" s="458">
        <v>12000</v>
      </c>
      <c r="H80" s="242">
        <f t="shared" ref="H80" si="49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1">
        <f t="shared" ref="S80" si="50">+E80*102.28%</f>
        <v>12273.599999999999</v>
      </c>
      <c r="T80" s="458">
        <f t="shared" ref="T80" si="51">+S80*101.2%</f>
        <v>12420.883199999998</v>
      </c>
    </row>
    <row r="81" spans="1:32" s="201" customFormat="1" ht="17.399999999999999">
      <c r="A81" s="202"/>
      <c r="B81" s="203" t="s">
        <v>287</v>
      </c>
      <c r="C81" s="204" t="s">
        <v>390</v>
      </c>
      <c r="D81" s="205">
        <f>SUM(D82)</f>
        <v>120000</v>
      </c>
      <c r="E81" s="205">
        <f>SUM(E82)</f>
        <v>0</v>
      </c>
      <c r="F81" s="205">
        <f t="shared" ref="F81:T81" si="52">SUM(F82)</f>
        <v>0</v>
      </c>
      <c r="G81" s="205">
        <f t="shared" si="52"/>
        <v>0</v>
      </c>
      <c r="H81" s="205">
        <f t="shared" si="52"/>
        <v>0</v>
      </c>
      <c r="I81" s="205">
        <f t="shared" si="52"/>
        <v>0</v>
      </c>
      <c r="J81" s="205">
        <f t="shared" si="52"/>
        <v>0</v>
      </c>
      <c r="K81" s="205">
        <f t="shared" si="52"/>
        <v>0</v>
      </c>
      <c r="L81" s="205">
        <f t="shared" si="52"/>
        <v>0</v>
      </c>
      <c r="M81" s="205">
        <f t="shared" si="52"/>
        <v>0</v>
      </c>
      <c r="N81" s="205">
        <f t="shared" si="52"/>
        <v>0</v>
      </c>
      <c r="O81" s="205">
        <f t="shared" si="52"/>
        <v>0</v>
      </c>
      <c r="P81" s="205">
        <f t="shared" si="52"/>
        <v>0</v>
      </c>
      <c r="Q81" s="205">
        <f t="shared" si="52"/>
        <v>0</v>
      </c>
      <c r="R81" s="205">
        <f t="shared" si="52"/>
        <v>0</v>
      </c>
      <c r="S81" s="277">
        <f t="shared" si="52"/>
        <v>0</v>
      </c>
      <c r="T81" s="205">
        <f t="shared" si="52"/>
        <v>0</v>
      </c>
    </row>
    <row r="82" spans="1:32" s="210" customFormat="1" ht="18">
      <c r="A82" s="206">
        <v>31</v>
      </c>
      <c r="B82" s="207" t="s">
        <v>288</v>
      </c>
      <c r="C82" s="208" t="s">
        <v>295</v>
      </c>
      <c r="D82" s="209">
        <v>120000</v>
      </c>
      <c r="E82" s="351">
        <f t="shared" ref="E82" si="53">F82+G82+H82+Q82+R82</f>
        <v>0</v>
      </c>
      <c r="F82" s="458"/>
      <c r="G82" s="458"/>
      <c r="H82" s="242">
        <f t="shared" ref="H82" si="54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/>
      <c r="T82" s="463"/>
    </row>
    <row r="83" spans="1:32" s="210" customFormat="1" ht="18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8.600000000000001" thickBot="1">
      <c r="A84" s="371" t="s">
        <v>392</v>
      </c>
      <c r="B84" s="372"/>
      <c r="C84" s="373"/>
      <c r="D84" s="374">
        <f>SUM(D85)</f>
        <v>2600000</v>
      </c>
      <c r="E84" s="374">
        <f t="shared" ref="E84:T84" si="55">SUM(E85)</f>
        <v>200000</v>
      </c>
      <c r="F84" s="169">
        <f t="shared" si="55"/>
        <v>200000</v>
      </c>
      <c r="G84" s="169">
        <f t="shared" si="55"/>
        <v>0</v>
      </c>
      <c r="H84" s="169">
        <f t="shared" si="55"/>
        <v>0</v>
      </c>
      <c r="I84" s="169">
        <f t="shared" si="55"/>
        <v>0</v>
      </c>
      <c r="J84" s="169">
        <f t="shared" si="55"/>
        <v>0</v>
      </c>
      <c r="K84" s="169">
        <f t="shared" si="55"/>
        <v>0</v>
      </c>
      <c r="L84" s="169">
        <f t="shared" si="55"/>
        <v>0</v>
      </c>
      <c r="M84" s="169">
        <f t="shared" si="55"/>
        <v>0</v>
      </c>
      <c r="N84" s="169">
        <f t="shared" si="55"/>
        <v>0</v>
      </c>
      <c r="O84" s="169">
        <f t="shared" si="55"/>
        <v>0</v>
      </c>
      <c r="P84" s="169">
        <f t="shared" si="55"/>
        <v>0</v>
      </c>
      <c r="Q84" s="169">
        <f t="shared" si="55"/>
        <v>0</v>
      </c>
      <c r="R84" s="169">
        <f t="shared" si="55"/>
        <v>0</v>
      </c>
      <c r="S84" s="282">
        <f t="shared" si="55"/>
        <v>204560</v>
      </c>
      <c r="T84" s="374">
        <f t="shared" si="55"/>
        <v>207014.72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7.399999999999999">
      <c r="A85" s="202"/>
      <c r="B85" s="203" t="s">
        <v>289</v>
      </c>
      <c r="C85" s="204" t="s">
        <v>393</v>
      </c>
      <c r="D85" s="205">
        <f>SUM(D86)</f>
        <v>2600000</v>
      </c>
      <c r="E85" s="205">
        <f>SUM(E86)</f>
        <v>200000</v>
      </c>
      <c r="F85" s="205">
        <f t="shared" ref="F85:T85" si="56">SUM(F86)</f>
        <v>200000</v>
      </c>
      <c r="G85" s="205">
        <f t="shared" si="56"/>
        <v>0</v>
      </c>
      <c r="H85" s="205">
        <f t="shared" si="56"/>
        <v>0</v>
      </c>
      <c r="I85" s="205">
        <f t="shared" si="56"/>
        <v>0</v>
      </c>
      <c r="J85" s="205">
        <f t="shared" si="56"/>
        <v>0</v>
      </c>
      <c r="K85" s="205">
        <f t="shared" si="56"/>
        <v>0</v>
      </c>
      <c r="L85" s="205">
        <f t="shared" si="56"/>
        <v>0</v>
      </c>
      <c r="M85" s="205">
        <f t="shared" si="56"/>
        <v>0</v>
      </c>
      <c r="N85" s="205">
        <f t="shared" si="56"/>
        <v>0</v>
      </c>
      <c r="O85" s="205">
        <f t="shared" si="56"/>
        <v>0</v>
      </c>
      <c r="P85" s="205">
        <f t="shared" si="56"/>
        <v>0</v>
      </c>
      <c r="Q85" s="205">
        <f t="shared" si="56"/>
        <v>0</v>
      </c>
      <c r="R85" s="205">
        <f t="shared" si="56"/>
        <v>0</v>
      </c>
      <c r="S85" s="277">
        <f t="shared" si="56"/>
        <v>204560</v>
      </c>
      <c r="T85" s="205">
        <f t="shared" si="56"/>
        <v>207014.72</v>
      </c>
    </row>
    <row r="86" spans="1:32" s="210" customFormat="1" ht="18">
      <c r="A86" s="206">
        <v>32</v>
      </c>
      <c r="B86" s="207" t="s">
        <v>296</v>
      </c>
      <c r="C86" s="208" t="s">
        <v>297</v>
      </c>
      <c r="D86" s="209">
        <v>2600000</v>
      </c>
      <c r="E86" s="351">
        <f t="shared" ref="E86" si="57">F86+G86+H86+Q86+R86</f>
        <v>200000</v>
      </c>
      <c r="F86" s="458">
        <v>200000</v>
      </c>
      <c r="G86" s="458"/>
      <c r="H86" s="242">
        <f t="shared" ref="H86" si="58">SUM(I86:P86)</f>
        <v>0</v>
      </c>
      <c r="I86" s="459"/>
      <c r="J86" s="459"/>
      <c r="K86" s="459"/>
      <c r="L86" s="459"/>
      <c r="M86" s="459"/>
      <c r="N86" s="459"/>
      <c r="O86" s="459"/>
      <c r="P86" s="459"/>
      <c r="Q86" s="460"/>
      <c r="R86" s="460"/>
      <c r="S86" s="461">
        <f t="shared" ref="S86" si="59">+E86*102.28%</f>
        <v>204560</v>
      </c>
      <c r="T86" s="458">
        <f t="shared" ref="T86" si="60">+S86*101.2%</f>
        <v>207014.72</v>
      </c>
    </row>
    <row r="87" spans="1:32" s="210" customFormat="1" ht="18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03" t="s">
        <v>452</v>
      </c>
      <c r="B88" s="504"/>
      <c r="C88" s="504"/>
      <c r="D88" s="374">
        <f>SUM(D89)</f>
        <v>450000</v>
      </c>
      <c r="E88" s="374">
        <f t="shared" ref="E88:T88" si="61">SUM(E89)</f>
        <v>0</v>
      </c>
      <c r="F88" s="169">
        <f t="shared" si="61"/>
        <v>0</v>
      </c>
      <c r="G88" s="169">
        <f t="shared" si="61"/>
        <v>0</v>
      </c>
      <c r="H88" s="169">
        <f t="shared" si="61"/>
        <v>0</v>
      </c>
      <c r="I88" s="169">
        <f t="shared" si="61"/>
        <v>0</v>
      </c>
      <c r="J88" s="169">
        <f t="shared" si="61"/>
        <v>0</v>
      </c>
      <c r="K88" s="169">
        <f t="shared" si="61"/>
        <v>0</v>
      </c>
      <c r="L88" s="169">
        <f t="shared" si="61"/>
        <v>0</v>
      </c>
      <c r="M88" s="169">
        <f t="shared" si="61"/>
        <v>0</v>
      </c>
      <c r="N88" s="169">
        <f t="shared" si="61"/>
        <v>0</v>
      </c>
      <c r="O88" s="169">
        <f t="shared" si="61"/>
        <v>0</v>
      </c>
      <c r="P88" s="169">
        <f t="shared" si="61"/>
        <v>0</v>
      </c>
      <c r="Q88" s="169">
        <f t="shared" si="61"/>
        <v>0</v>
      </c>
      <c r="R88" s="169">
        <f t="shared" si="61"/>
        <v>0</v>
      </c>
      <c r="S88" s="282">
        <f t="shared" si="61"/>
        <v>0</v>
      </c>
      <c r="T88" s="374">
        <f t="shared" si="61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7.399999999999999">
      <c r="A89" s="202"/>
      <c r="B89" s="203" t="s">
        <v>290</v>
      </c>
      <c r="C89" s="204" t="s">
        <v>109</v>
      </c>
      <c r="D89" s="205">
        <f>SUM(D90)</f>
        <v>450000</v>
      </c>
      <c r="E89" s="205">
        <f>SUM(E90)</f>
        <v>0</v>
      </c>
      <c r="F89" s="205">
        <f t="shared" ref="F89:T89" si="62">SUM(F90)</f>
        <v>0</v>
      </c>
      <c r="G89" s="205">
        <f t="shared" si="62"/>
        <v>0</v>
      </c>
      <c r="H89" s="205">
        <f t="shared" si="62"/>
        <v>0</v>
      </c>
      <c r="I89" s="205">
        <f t="shared" si="62"/>
        <v>0</v>
      </c>
      <c r="J89" s="205">
        <f t="shared" si="62"/>
        <v>0</v>
      </c>
      <c r="K89" s="205">
        <f t="shared" si="62"/>
        <v>0</v>
      </c>
      <c r="L89" s="205">
        <f t="shared" si="62"/>
        <v>0</v>
      </c>
      <c r="M89" s="205">
        <f t="shared" si="62"/>
        <v>0</v>
      </c>
      <c r="N89" s="205">
        <f t="shared" si="62"/>
        <v>0</v>
      </c>
      <c r="O89" s="205">
        <f t="shared" si="62"/>
        <v>0</v>
      </c>
      <c r="P89" s="205">
        <f t="shared" si="62"/>
        <v>0</v>
      </c>
      <c r="Q89" s="205">
        <f t="shared" si="62"/>
        <v>0</v>
      </c>
      <c r="R89" s="205">
        <f t="shared" si="62"/>
        <v>0</v>
      </c>
      <c r="S89" s="277">
        <f t="shared" si="62"/>
        <v>0</v>
      </c>
      <c r="T89" s="205">
        <f t="shared" si="62"/>
        <v>0</v>
      </c>
    </row>
    <row r="90" spans="1:32" s="210" customFormat="1" ht="18">
      <c r="A90" s="206">
        <v>33</v>
      </c>
      <c r="B90" s="207" t="s">
        <v>291</v>
      </c>
      <c r="C90" s="208" t="s">
        <v>395</v>
      </c>
      <c r="D90" s="209">
        <v>450000</v>
      </c>
      <c r="E90" s="351">
        <f t="shared" ref="E90" si="63">F90+G90+H90+Q90+R90</f>
        <v>0</v>
      </c>
      <c r="F90" s="458"/>
      <c r="G90" s="458"/>
      <c r="H90" s="242">
        <f t="shared" ref="H90" si="64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/>
      <c r="T90" s="463"/>
    </row>
    <row r="91" spans="1:32" s="210" customFormat="1" ht="18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8.600000000000001" thickBot="1">
      <c r="A92" s="371" t="s">
        <v>314</v>
      </c>
      <c r="B92" s="372"/>
      <c r="C92" s="373"/>
      <c r="D92" s="374">
        <f>SUM(D93)</f>
        <v>24000000</v>
      </c>
      <c r="E92" s="374">
        <f t="shared" ref="E92:T92" si="65">SUM(E93)</f>
        <v>816000</v>
      </c>
      <c r="F92" s="169">
        <f t="shared" si="65"/>
        <v>0</v>
      </c>
      <c r="G92" s="169">
        <f t="shared" si="65"/>
        <v>330000</v>
      </c>
      <c r="H92" s="169">
        <f t="shared" si="65"/>
        <v>486000</v>
      </c>
      <c r="I92" s="169">
        <f t="shared" si="65"/>
        <v>0</v>
      </c>
      <c r="J92" s="169">
        <f t="shared" si="65"/>
        <v>0</v>
      </c>
      <c r="K92" s="169">
        <f t="shared" si="65"/>
        <v>486000</v>
      </c>
      <c r="L92" s="169">
        <f t="shared" si="65"/>
        <v>0</v>
      </c>
      <c r="M92" s="169">
        <f t="shared" si="65"/>
        <v>0</v>
      </c>
      <c r="N92" s="169">
        <f t="shared" si="65"/>
        <v>0</v>
      </c>
      <c r="O92" s="169">
        <f t="shared" si="65"/>
        <v>0</v>
      </c>
      <c r="P92" s="169">
        <f t="shared" si="65"/>
        <v>0</v>
      </c>
      <c r="Q92" s="169">
        <f t="shared" si="65"/>
        <v>0</v>
      </c>
      <c r="R92" s="169">
        <f t="shared" si="65"/>
        <v>0</v>
      </c>
      <c r="S92" s="282">
        <f t="shared" si="65"/>
        <v>834604.79999999993</v>
      </c>
      <c r="T92" s="374">
        <f t="shared" si="65"/>
        <v>844620.05759999994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7.399999999999999">
      <c r="A93" s="202"/>
      <c r="B93" s="203" t="s">
        <v>226</v>
      </c>
      <c r="C93" s="204" t="s">
        <v>377</v>
      </c>
      <c r="D93" s="205">
        <f>SUM(D94)</f>
        <v>24000000</v>
      </c>
      <c r="E93" s="205">
        <f>SUM(E94)</f>
        <v>816000</v>
      </c>
      <c r="F93" s="205">
        <f t="shared" ref="F93:T93" si="66">SUM(F94)</f>
        <v>0</v>
      </c>
      <c r="G93" s="205">
        <f t="shared" si="66"/>
        <v>330000</v>
      </c>
      <c r="H93" s="205">
        <f t="shared" si="66"/>
        <v>486000</v>
      </c>
      <c r="I93" s="205">
        <f t="shared" si="66"/>
        <v>0</v>
      </c>
      <c r="J93" s="205">
        <f t="shared" si="66"/>
        <v>0</v>
      </c>
      <c r="K93" s="205">
        <f t="shared" si="66"/>
        <v>486000</v>
      </c>
      <c r="L93" s="205">
        <f t="shared" si="66"/>
        <v>0</v>
      </c>
      <c r="M93" s="205">
        <f t="shared" si="66"/>
        <v>0</v>
      </c>
      <c r="N93" s="205">
        <f t="shared" si="66"/>
        <v>0</v>
      </c>
      <c r="O93" s="205">
        <f t="shared" si="66"/>
        <v>0</v>
      </c>
      <c r="P93" s="205">
        <f t="shared" si="66"/>
        <v>0</v>
      </c>
      <c r="Q93" s="205">
        <f t="shared" si="66"/>
        <v>0</v>
      </c>
      <c r="R93" s="205">
        <f t="shared" si="66"/>
        <v>0</v>
      </c>
      <c r="S93" s="277">
        <f t="shared" si="66"/>
        <v>834604.79999999993</v>
      </c>
      <c r="T93" s="205">
        <f t="shared" si="66"/>
        <v>844620.05759999994</v>
      </c>
    </row>
    <row r="94" spans="1:32" s="210" customFormat="1" ht="18">
      <c r="A94" s="206">
        <v>34</v>
      </c>
      <c r="B94" s="207" t="s">
        <v>231</v>
      </c>
      <c r="C94" s="208" t="s">
        <v>232</v>
      </c>
      <c r="D94" s="209">
        <v>24000000</v>
      </c>
      <c r="E94" s="351">
        <f t="shared" ref="E94" si="67">F94+G94+H94+Q94+R94</f>
        <v>816000</v>
      </c>
      <c r="F94" s="458"/>
      <c r="G94" s="458">
        <v>330000</v>
      </c>
      <c r="H94" s="242">
        <f t="shared" ref="H94" si="68">SUM(I94:P94)</f>
        <v>486000</v>
      </c>
      <c r="I94" s="459"/>
      <c r="J94" s="459"/>
      <c r="K94" s="459">
        <v>486000</v>
      </c>
      <c r="L94" s="459"/>
      <c r="M94" s="459"/>
      <c r="N94" s="459"/>
      <c r="O94" s="459"/>
      <c r="P94" s="459"/>
      <c r="Q94" s="460"/>
      <c r="R94" s="460"/>
      <c r="S94" s="461">
        <f t="shared" ref="S94" si="69">+E94*102.28%</f>
        <v>834604.79999999993</v>
      </c>
      <c r="T94" s="458">
        <f t="shared" ref="T94" si="70">+S94*101.2%</f>
        <v>844620.05759999994</v>
      </c>
    </row>
    <row r="95" spans="1:32" s="210" customFormat="1" ht="18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8.600000000000001" thickBot="1">
      <c r="A96" s="371" t="s">
        <v>315</v>
      </c>
      <c r="B96" s="372"/>
      <c r="C96" s="373"/>
      <c r="D96" s="374">
        <f>SUM(D97)</f>
        <v>4000000</v>
      </c>
      <c r="E96" s="374">
        <f t="shared" ref="E96:T96" si="71">SUM(E97)</f>
        <v>40500</v>
      </c>
      <c r="F96" s="169">
        <f t="shared" si="71"/>
        <v>0</v>
      </c>
      <c r="G96" s="169">
        <f t="shared" si="71"/>
        <v>40500</v>
      </c>
      <c r="H96" s="169">
        <f t="shared" si="71"/>
        <v>0</v>
      </c>
      <c r="I96" s="169">
        <f t="shared" si="71"/>
        <v>0</v>
      </c>
      <c r="J96" s="169">
        <f t="shared" si="71"/>
        <v>0</v>
      </c>
      <c r="K96" s="169">
        <f t="shared" si="71"/>
        <v>0</v>
      </c>
      <c r="L96" s="169">
        <f t="shared" si="71"/>
        <v>0</v>
      </c>
      <c r="M96" s="169">
        <f t="shared" si="71"/>
        <v>0</v>
      </c>
      <c r="N96" s="169">
        <f t="shared" si="71"/>
        <v>0</v>
      </c>
      <c r="O96" s="169">
        <f t="shared" si="71"/>
        <v>0</v>
      </c>
      <c r="P96" s="169">
        <f t="shared" si="71"/>
        <v>0</v>
      </c>
      <c r="Q96" s="169">
        <f t="shared" si="71"/>
        <v>0</v>
      </c>
      <c r="R96" s="169">
        <f t="shared" si="71"/>
        <v>0</v>
      </c>
      <c r="S96" s="282">
        <f t="shared" si="71"/>
        <v>41423.399999999994</v>
      </c>
      <c r="T96" s="374">
        <f t="shared" si="71"/>
        <v>41920.480799999998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7.399999999999999">
      <c r="A97" s="202"/>
      <c r="B97" s="203" t="s">
        <v>268</v>
      </c>
      <c r="C97" s="204" t="s">
        <v>280</v>
      </c>
      <c r="D97" s="205">
        <f>SUM(D98)</f>
        <v>4000000</v>
      </c>
      <c r="E97" s="205">
        <f>SUM(E98)</f>
        <v>40500</v>
      </c>
      <c r="F97" s="205">
        <f t="shared" ref="F97:T97" si="72">SUM(F98)</f>
        <v>0</v>
      </c>
      <c r="G97" s="205">
        <f t="shared" si="72"/>
        <v>40500</v>
      </c>
      <c r="H97" s="205">
        <f t="shared" si="72"/>
        <v>0</v>
      </c>
      <c r="I97" s="205">
        <f t="shared" si="72"/>
        <v>0</v>
      </c>
      <c r="J97" s="205">
        <f t="shared" si="72"/>
        <v>0</v>
      </c>
      <c r="K97" s="205">
        <f t="shared" si="72"/>
        <v>0</v>
      </c>
      <c r="L97" s="205">
        <f t="shared" si="72"/>
        <v>0</v>
      </c>
      <c r="M97" s="205">
        <f t="shared" si="72"/>
        <v>0</v>
      </c>
      <c r="N97" s="205">
        <f t="shared" si="72"/>
        <v>0</v>
      </c>
      <c r="O97" s="205">
        <f t="shared" si="72"/>
        <v>0</v>
      </c>
      <c r="P97" s="205">
        <f t="shared" si="72"/>
        <v>0</v>
      </c>
      <c r="Q97" s="205">
        <f t="shared" si="72"/>
        <v>0</v>
      </c>
      <c r="R97" s="205">
        <f t="shared" si="72"/>
        <v>0</v>
      </c>
      <c r="S97" s="277">
        <f t="shared" si="72"/>
        <v>41423.399999999994</v>
      </c>
      <c r="T97" s="205">
        <f t="shared" si="72"/>
        <v>41920.480799999998</v>
      </c>
    </row>
    <row r="98" spans="1:32" s="210" customFormat="1" ht="18">
      <c r="A98" s="206">
        <v>35</v>
      </c>
      <c r="B98" s="207" t="s">
        <v>326</v>
      </c>
      <c r="C98" s="208" t="s">
        <v>398</v>
      </c>
      <c r="D98" s="209">
        <v>4000000</v>
      </c>
      <c r="E98" s="351">
        <f t="shared" ref="E98" si="73">F98+G98+H98+Q98+R98</f>
        <v>40500</v>
      </c>
      <c r="F98" s="458"/>
      <c r="G98" s="458">
        <v>40500</v>
      </c>
      <c r="H98" s="242">
        <f t="shared" ref="H98" si="7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1">
        <f t="shared" ref="S98" si="75">+E98*102.28%</f>
        <v>41423.399999999994</v>
      </c>
      <c r="T98" s="458">
        <f t="shared" ref="T98" si="76">+S98*101.2%</f>
        <v>41920.480799999998</v>
      </c>
    </row>
    <row r="99" spans="1:32" s="210" customFormat="1" ht="18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8.600000000000001" thickBot="1">
      <c r="A100" s="371" t="s">
        <v>400</v>
      </c>
      <c r="B100" s="372"/>
      <c r="C100" s="373"/>
      <c r="D100" s="374">
        <f>SUM(D101+D103)</f>
        <v>5500000</v>
      </c>
      <c r="E100" s="374">
        <f t="shared" ref="E100:T100" si="77">SUM(E101+E103)</f>
        <v>430000</v>
      </c>
      <c r="F100" s="169">
        <f t="shared" si="77"/>
        <v>0</v>
      </c>
      <c r="G100" s="169">
        <f t="shared" si="77"/>
        <v>330000</v>
      </c>
      <c r="H100" s="169">
        <f t="shared" si="77"/>
        <v>100000</v>
      </c>
      <c r="I100" s="169">
        <f t="shared" si="77"/>
        <v>0</v>
      </c>
      <c r="J100" s="169">
        <f t="shared" si="77"/>
        <v>0</v>
      </c>
      <c r="K100" s="169">
        <f t="shared" si="77"/>
        <v>100000</v>
      </c>
      <c r="L100" s="169">
        <f t="shared" si="77"/>
        <v>0</v>
      </c>
      <c r="M100" s="169">
        <f t="shared" si="77"/>
        <v>0</v>
      </c>
      <c r="N100" s="169">
        <f t="shared" si="77"/>
        <v>0</v>
      </c>
      <c r="O100" s="169">
        <f t="shared" si="77"/>
        <v>0</v>
      </c>
      <c r="P100" s="169">
        <f t="shared" si="77"/>
        <v>0</v>
      </c>
      <c r="Q100" s="169">
        <f t="shared" si="77"/>
        <v>0</v>
      </c>
      <c r="R100" s="169">
        <f t="shared" si="77"/>
        <v>0</v>
      </c>
      <c r="S100" s="282">
        <f t="shared" si="77"/>
        <v>439804</v>
      </c>
      <c r="T100" s="374">
        <f t="shared" si="77"/>
        <v>445081.64799999999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7.399999999999999">
      <c r="A101" s="202"/>
      <c r="B101" s="203" t="s">
        <v>241</v>
      </c>
      <c r="C101" s="204" t="s">
        <v>378</v>
      </c>
      <c r="D101" s="205">
        <f>SUM(D102)</f>
        <v>3000000</v>
      </c>
      <c r="E101" s="205">
        <f>SUM(E102)</f>
        <v>330000</v>
      </c>
      <c r="F101" s="205">
        <f>SUM(F102)</f>
        <v>0</v>
      </c>
      <c r="G101" s="205">
        <f t="shared" ref="G101:T101" si="78">SUM(G102)</f>
        <v>330000</v>
      </c>
      <c r="H101" s="205">
        <f t="shared" si="78"/>
        <v>0</v>
      </c>
      <c r="I101" s="205">
        <f t="shared" si="78"/>
        <v>0</v>
      </c>
      <c r="J101" s="205">
        <f t="shared" si="78"/>
        <v>0</v>
      </c>
      <c r="K101" s="205">
        <f t="shared" si="78"/>
        <v>0</v>
      </c>
      <c r="L101" s="205">
        <f t="shared" si="78"/>
        <v>0</v>
      </c>
      <c r="M101" s="205">
        <f t="shared" si="78"/>
        <v>0</v>
      </c>
      <c r="N101" s="205">
        <f t="shared" si="78"/>
        <v>0</v>
      </c>
      <c r="O101" s="205">
        <f t="shared" si="78"/>
        <v>0</v>
      </c>
      <c r="P101" s="205">
        <f t="shared" si="78"/>
        <v>0</v>
      </c>
      <c r="Q101" s="205">
        <f t="shared" si="78"/>
        <v>0</v>
      </c>
      <c r="R101" s="205">
        <f t="shared" si="78"/>
        <v>0</v>
      </c>
      <c r="S101" s="277">
        <f t="shared" si="78"/>
        <v>337524</v>
      </c>
      <c r="T101" s="205">
        <f t="shared" si="78"/>
        <v>341574.288</v>
      </c>
    </row>
    <row r="102" spans="1:32" s="210" customFormat="1" ht="18">
      <c r="A102" s="206">
        <v>36</v>
      </c>
      <c r="B102" s="207" t="s">
        <v>243</v>
      </c>
      <c r="C102" s="208" t="s">
        <v>244</v>
      </c>
      <c r="D102" s="209">
        <v>3000000</v>
      </c>
      <c r="E102" s="351">
        <f t="shared" ref="E102" si="79">F102+G102+H102+Q102+R102</f>
        <v>330000</v>
      </c>
      <c r="F102" s="458"/>
      <c r="G102" s="458">
        <v>330000</v>
      </c>
      <c r="H102" s="242">
        <f t="shared" ref="H102" si="80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1">
        <f t="shared" ref="S102:S104" si="81">+E102*102.28%</f>
        <v>337524</v>
      </c>
      <c r="T102" s="458">
        <f t="shared" ref="T102:T104" si="82">+S102*101.2%</f>
        <v>341574.288</v>
      </c>
    </row>
    <row r="103" spans="1:32" s="201" customFormat="1" ht="17.399999999999999">
      <c r="A103" s="202"/>
      <c r="B103" s="203" t="s">
        <v>268</v>
      </c>
      <c r="C103" s="204" t="s">
        <v>280</v>
      </c>
      <c r="D103" s="205">
        <f>SUM(D104)</f>
        <v>2500000</v>
      </c>
      <c r="E103" s="205">
        <f>SUM(E104)</f>
        <v>100000</v>
      </c>
      <c r="F103" s="205">
        <f t="shared" ref="F103:T103" si="83">SUM(F104)</f>
        <v>0</v>
      </c>
      <c r="G103" s="205">
        <f t="shared" si="83"/>
        <v>0</v>
      </c>
      <c r="H103" s="205">
        <f t="shared" si="83"/>
        <v>100000</v>
      </c>
      <c r="I103" s="205">
        <f t="shared" si="83"/>
        <v>0</v>
      </c>
      <c r="J103" s="205">
        <f t="shared" si="83"/>
        <v>0</v>
      </c>
      <c r="K103" s="205">
        <f t="shared" si="83"/>
        <v>100000</v>
      </c>
      <c r="L103" s="205">
        <f t="shared" si="83"/>
        <v>0</v>
      </c>
      <c r="M103" s="205">
        <f t="shared" si="83"/>
        <v>0</v>
      </c>
      <c r="N103" s="205">
        <f t="shared" si="83"/>
        <v>0</v>
      </c>
      <c r="O103" s="205">
        <f t="shared" si="83"/>
        <v>0</v>
      </c>
      <c r="P103" s="205">
        <f t="shared" si="83"/>
        <v>0</v>
      </c>
      <c r="Q103" s="205">
        <f t="shared" si="83"/>
        <v>0</v>
      </c>
      <c r="R103" s="205">
        <f t="shared" si="83"/>
        <v>0</v>
      </c>
      <c r="S103" s="277">
        <f t="shared" si="83"/>
        <v>102280</v>
      </c>
      <c r="T103" s="205">
        <f t="shared" si="83"/>
        <v>103507.36</v>
      </c>
    </row>
    <row r="104" spans="1:32" s="210" customFormat="1" ht="18">
      <c r="A104" s="206">
        <v>37</v>
      </c>
      <c r="B104" s="207" t="s">
        <v>279</v>
      </c>
      <c r="C104" s="208" t="s">
        <v>280</v>
      </c>
      <c r="D104" s="209">
        <v>2500000</v>
      </c>
      <c r="E104" s="351">
        <f t="shared" ref="E104" si="84">F104+G104+H104+Q104+R104</f>
        <v>100000</v>
      </c>
      <c r="F104" s="458"/>
      <c r="G104" s="458"/>
      <c r="H104" s="242">
        <f t="shared" ref="H104" si="85">SUM(I104:P104)</f>
        <v>100000</v>
      </c>
      <c r="I104" s="459"/>
      <c r="J104" s="459"/>
      <c r="K104" s="459">
        <v>100000</v>
      </c>
      <c r="L104" s="459"/>
      <c r="M104" s="459"/>
      <c r="N104" s="459"/>
      <c r="O104" s="459"/>
      <c r="P104" s="459"/>
      <c r="Q104" s="460"/>
      <c r="R104" s="460"/>
      <c r="S104" s="461">
        <f t="shared" si="81"/>
        <v>102280</v>
      </c>
      <c r="T104" s="458">
        <f t="shared" si="82"/>
        <v>103507.36</v>
      </c>
    </row>
    <row r="105" spans="1:32" s="210" customFormat="1" ht="18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8.600000000000001" thickBot="1">
      <c r="A106" s="371" t="s">
        <v>316</v>
      </c>
      <c r="B106" s="372"/>
      <c r="C106" s="373"/>
      <c r="D106" s="374">
        <f>SUM(D107)</f>
        <v>3000000</v>
      </c>
      <c r="E106" s="374">
        <f t="shared" ref="E106:T106" si="86">SUM(E107)</f>
        <v>86000</v>
      </c>
      <c r="F106" s="169">
        <f t="shared" si="86"/>
        <v>0</v>
      </c>
      <c r="G106" s="169">
        <f t="shared" si="86"/>
        <v>86000</v>
      </c>
      <c r="H106" s="169">
        <f t="shared" si="86"/>
        <v>0</v>
      </c>
      <c r="I106" s="169">
        <f t="shared" si="86"/>
        <v>0</v>
      </c>
      <c r="J106" s="169">
        <f t="shared" si="86"/>
        <v>0</v>
      </c>
      <c r="K106" s="169">
        <f t="shared" si="86"/>
        <v>0</v>
      </c>
      <c r="L106" s="169">
        <f t="shared" si="86"/>
        <v>0</v>
      </c>
      <c r="M106" s="169">
        <f t="shared" si="86"/>
        <v>0</v>
      </c>
      <c r="N106" s="169">
        <f t="shared" si="86"/>
        <v>0</v>
      </c>
      <c r="O106" s="169">
        <f t="shared" si="86"/>
        <v>0</v>
      </c>
      <c r="P106" s="169">
        <f t="shared" si="86"/>
        <v>0</v>
      </c>
      <c r="Q106" s="169">
        <f t="shared" si="86"/>
        <v>0</v>
      </c>
      <c r="R106" s="169">
        <f t="shared" si="86"/>
        <v>0</v>
      </c>
      <c r="S106" s="282">
        <f t="shared" si="86"/>
        <v>87960.799999999988</v>
      </c>
      <c r="T106" s="374">
        <f t="shared" si="86"/>
        <v>89016.329599999983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7.399999999999999">
      <c r="A107" s="202"/>
      <c r="B107" s="203" t="s">
        <v>268</v>
      </c>
      <c r="C107" s="204" t="s">
        <v>280</v>
      </c>
      <c r="D107" s="205">
        <f>SUM(D108)</f>
        <v>3000000</v>
      </c>
      <c r="E107" s="205">
        <f>SUM(E108)</f>
        <v>86000</v>
      </c>
      <c r="F107" s="205">
        <f t="shared" ref="F107:T107" si="87">SUM(F108)</f>
        <v>0</v>
      </c>
      <c r="G107" s="205">
        <f t="shared" si="87"/>
        <v>86000</v>
      </c>
      <c r="H107" s="205">
        <f t="shared" si="87"/>
        <v>0</v>
      </c>
      <c r="I107" s="205">
        <f t="shared" si="87"/>
        <v>0</v>
      </c>
      <c r="J107" s="205">
        <f t="shared" si="87"/>
        <v>0</v>
      </c>
      <c r="K107" s="205">
        <f t="shared" si="87"/>
        <v>0</v>
      </c>
      <c r="L107" s="205">
        <f t="shared" si="87"/>
        <v>0</v>
      </c>
      <c r="M107" s="205">
        <f t="shared" si="87"/>
        <v>0</v>
      </c>
      <c r="N107" s="205">
        <f t="shared" si="87"/>
        <v>0</v>
      </c>
      <c r="O107" s="205">
        <f t="shared" si="87"/>
        <v>0</v>
      </c>
      <c r="P107" s="205">
        <f t="shared" si="87"/>
        <v>0</v>
      </c>
      <c r="Q107" s="205">
        <f t="shared" si="87"/>
        <v>0</v>
      </c>
      <c r="R107" s="205">
        <f t="shared" si="87"/>
        <v>0</v>
      </c>
      <c r="S107" s="277">
        <f t="shared" si="87"/>
        <v>87960.799999999988</v>
      </c>
      <c r="T107" s="205">
        <f t="shared" si="87"/>
        <v>89016.329599999983</v>
      </c>
    </row>
    <row r="108" spans="1:32" s="210" customFormat="1" ht="18">
      <c r="A108" s="206">
        <v>38</v>
      </c>
      <c r="B108" s="207" t="s">
        <v>279</v>
      </c>
      <c r="C108" s="208" t="s">
        <v>280</v>
      </c>
      <c r="D108" s="209">
        <v>3000000</v>
      </c>
      <c r="E108" s="351">
        <f t="shared" ref="E108" si="88">F108+G108+H108+Q108+R108</f>
        <v>86000</v>
      </c>
      <c r="F108" s="458"/>
      <c r="G108" s="458">
        <v>86000</v>
      </c>
      <c r="H108" s="242">
        <f t="shared" ref="H108" si="89">SUM(I108:P108)</f>
        <v>0</v>
      </c>
      <c r="I108" s="459"/>
      <c r="J108" s="459"/>
      <c r="K108" s="459"/>
      <c r="L108" s="459"/>
      <c r="M108" s="459"/>
      <c r="N108" s="459"/>
      <c r="O108" s="459"/>
      <c r="P108" s="459"/>
      <c r="Q108" s="460"/>
      <c r="R108" s="460"/>
      <c r="S108" s="461">
        <f t="shared" ref="S108" si="90">+E108*102.28%</f>
        <v>87960.799999999988</v>
      </c>
      <c r="T108" s="458">
        <f t="shared" ref="T108" si="91">+S108*101.2%</f>
        <v>89016.329599999983</v>
      </c>
    </row>
    <row r="109" spans="1:32" s="210" customFormat="1" ht="18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8.600000000000001" thickBot="1">
      <c r="A110" s="371" t="s">
        <v>317</v>
      </c>
      <c r="B110" s="372"/>
      <c r="C110" s="373"/>
      <c r="D110" s="374">
        <f>SUM(D111+D113+D115+D118+D120)</f>
        <v>5500000</v>
      </c>
      <c r="E110" s="374">
        <f t="shared" ref="E110:T110" si="92">SUM(E111+E113+E115+E118+E120)</f>
        <v>0</v>
      </c>
      <c r="F110" s="169">
        <f t="shared" si="92"/>
        <v>0</v>
      </c>
      <c r="G110" s="169">
        <f t="shared" si="92"/>
        <v>0</v>
      </c>
      <c r="H110" s="169">
        <f t="shared" si="92"/>
        <v>0</v>
      </c>
      <c r="I110" s="169">
        <f t="shared" si="92"/>
        <v>0</v>
      </c>
      <c r="J110" s="169">
        <f t="shared" si="92"/>
        <v>0</v>
      </c>
      <c r="K110" s="169">
        <f t="shared" si="92"/>
        <v>0</v>
      </c>
      <c r="L110" s="169">
        <f t="shared" si="92"/>
        <v>0</v>
      </c>
      <c r="M110" s="169">
        <f t="shared" si="92"/>
        <v>0</v>
      </c>
      <c r="N110" s="169">
        <f t="shared" si="92"/>
        <v>0</v>
      </c>
      <c r="O110" s="169">
        <f t="shared" si="92"/>
        <v>0</v>
      </c>
      <c r="P110" s="169">
        <f t="shared" si="92"/>
        <v>0</v>
      </c>
      <c r="Q110" s="169">
        <f t="shared" si="92"/>
        <v>0</v>
      </c>
      <c r="R110" s="169">
        <f t="shared" si="92"/>
        <v>0</v>
      </c>
      <c r="S110" s="282">
        <f t="shared" si="92"/>
        <v>0</v>
      </c>
      <c r="T110" s="374">
        <f t="shared" si="92"/>
        <v>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7.399999999999999">
      <c r="A111" s="202"/>
      <c r="B111" s="203" t="s">
        <v>354</v>
      </c>
      <c r="C111" s="204" t="s">
        <v>388</v>
      </c>
      <c r="D111" s="205">
        <f>SUM(D112)</f>
        <v>4300000</v>
      </c>
      <c r="E111" s="205">
        <f>SUM(E112)</f>
        <v>0</v>
      </c>
      <c r="F111" s="205">
        <f t="shared" ref="F111:T111" si="93">SUM(F112)</f>
        <v>0</v>
      </c>
      <c r="G111" s="205">
        <f t="shared" si="93"/>
        <v>0</v>
      </c>
      <c r="H111" s="205">
        <f t="shared" si="93"/>
        <v>0</v>
      </c>
      <c r="I111" s="205">
        <f t="shared" si="93"/>
        <v>0</v>
      </c>
      <c r="J111" s="205">
        <f t="shared" si="93"/>
        <v>0</v>
      </c>
      <c r="K111" s="205">
        <f t="shared" si="93"/>
        <v>0</v>
      </c>
      <c r="L111" s="205">
        <f t="shared" si="93"/>
        <v>0</v>
      </c>
      <c r="M111" s="205">
        <f t="shared" si="93"/>
        <v>0</v>
      </c>
      <c r="N111" s="205">
        <f t="shared" si="93"/>
        <v>0</v>
      </c>
      <c r="O111" s="205">
        <f t="shared" si="93"/>
        <v>0</v>
      </c>
      <c r="P111" s="205">
        <f t="shared" si="93"/>
        <v>0</v>
      </c>
      <c r="Q111" s="205">
        <f t="shared" si="93"/>
        <v>0</v>
      </c>
      <c r="R111" s="205">
        <f t="shared" si="93"/>
        <v>0</v>
      </c>
      <c r="S111" s="277">
        <f t="shared" si="93"/>
        <v>0</v>
      </c>
      <c r="T111" s="205">
        <f t="shared" si="93"/>
        <v>0</v>
      </c>
    </row>
    <row r="112" spans="1:32" s="210" customFormat="1" ht="18">
      <c r="A112" s="206">
        <v>39</v>
      </c>
      <c r="B112" s="207" t="s">
        <v>206</v>
      </c>
      <c r="C112" s="208" t="s">
        <v>207</v>
      </c>
      <c r="D112" s="209">
        <v>4300000</v>
      </c>
      <c r="E112" s="351">
        <f t="shared" ref="E112" si="94">F112+G112+H112+Q112+R112</f>
        <v>0</v>
      </c>
      <c r="F112" s="458"/>
      <c r="G112" s="458"/>
      <c r="H112" s="242">
        <f t="shared" ref="H112" si="95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/>
      <c r="T112" s="463"/>
    </row>
    <row r="113" spans="1:32" s="201" customFormat="1" ht="17.399999999999999">
      <c r="A113" s="202"/>
      <c r="B113" s="203" t="s">
        <v>323</v>
      </c>
      <c r="C113" s="204" t="s">
        <v>211</v>
      </c>
      <c r="D113" s="205">
        <f>SUM(D114)</f>
        <v>180000</v>
      </c>
      <c r="E113" s="205">
        <f>SUM(E114)</f>
        <v>0</v>
      </c>
      <c r="F113" s="205">
        <f t="shared" ref="F113:T113" si="96">SUM(F114)</f>
        <v>0</v>
      </c>
      <c r="G113" s="205">
        <f t="shared" si="96"/>
        <v>0</v>
      </c>
      <c r="H113" s="205">
        <f t="shared" si="96"/>
        <v>0</v>
      </c>
      <c r="I113" s="205">
        <f t="shared" si="96"/>
        <v>0</v>
      </c>
      <c r="J113" s="205">
        <f t="shared" si="96"/>
        <v>0</v>
      </c>
      <c r="K113" s="205">
        <f t="shared" si="96"/>
        <v>0</v>
      </c>
      <c r="L113" s="205">
        <f t="shared" si="96"/>
        <v>0</v>
      </c>
      <c r="M113" s="205">
        <f t="shared" si="96"/>
        <v>0</v>
      </c>
      <c r="N113" s="205">
        <f t="shared" si="96"/>
        <v>0</v>
      </c>
      <c r="O113" s="205">
        <f t="shared" si="96"/>
        <v>0</v>
      </c>
      <c r="P113" s="205">
        <f t="shared" si="96"/>
        <v>0</v>
      </c>
      <c r="Q113" s="205">
        <f t="shared" si="96"/>
        <v>0</v>
      </c>
      <c r="R113" s="205">
        <f t="shared" si="96"/>
        <v>0</v>
      </c>
      <c r="S113" s="277">
        <f t="shared" si="96"/>
        <v>0</v>
      </c>
      <c r="T113" s="205">
        <f t="shared" si="96"/>
        <v>0</v>
      </c>
    </row>
    <row r="114" spans="1:32" s="210" customFormat="1" ht="18">
      <c r="A114" s="206">
        <v>40</v>
      </c>
      <c r="B114" s="207" t="s">
        <v>210</v>
      </c>
      <c r="C114" s="208" t="s">
        <v>211</v>
      </c>
      <c r="D114" s="209">
        <v>180000</v>
      </c>
      <c r="E114" s="351">
        <f t="shared" ref="E114" si="97">F114+G114+H114+Q114+R114</f>
        <v>0</v>
      </c>
      <c r="F114" s="458"/>
      <c r="G114" s="458"/>
      <c r="H114" s="242">
        <f t="shared" ref="H114" si="98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/>
      <c r="T114" s="463"/>
    </row>
    <row r="115" spans="1:32" s="201" customFormat="1" ht="17.399999999999999">
      <c r="A115" s="202"/>
      <c r="B115" s="203" t="s">
        <v>312</v>
      </c>
      <c r="C115" s="204" t="s">
        <v>417</v>
      </c>
      <c r="D115" s="205">
        <f>SUM(D116+D117)</f>
        <v>740000</v>
      </c>
      <c r="E115" s="205">
        <f>SUM(E116+E117)</f>
        <v>0</v>
      </c>
      <c r="F115" s="205">
        <f t="shared" ref="F115:T115" si="99">SUM(F116+F117)</f>
        <v>0</v>
      </c>
      <c r="G115" s="205">
        <f t="shared" si="99"/>
        <v>0</v>
      </c>
      <c r="H115" s="205">
        <f t="shared" si="99"/>
        <v>0</v>
      </c>
      <c r="I115" s="205">
        <f t="shared" si="99"/>
        <v>0</v>
      </c>
      <c r="J115" s="205">
        <f t="shared" si="99"/>
        <v>0</v>
      </c>
      <c r="K115" s="205">
        <f t="shared" si="99"/>
        <v>0</v>
      </c>
      <c r="L115" s="205">
        <f t="shared" si="99"/>
        <v>0</v>
      </c>
      <c r="M115" s="205">
        <f t="shared" si="99"/>
        <v>0</v>
      </c>
      <c r="N115" s="205">
        <f t="shared" si="99"/>
        <v>0</v>
      </c>
      <c r="O115" s="205">
        <f t="shared" si="99"/>
        <v>0</v>
      </c>
      <c r="P115" s="205">
        <f t="shared" si="99"/>
        <v>0</v>
      </c>
      <c r="Q115" s="205">
        <f t="shared" si="99"/>
        <v>0</v>
      </c>
      <c r="R115" s="205">
        <f t="shared" si="99"/>
        <v>0</v>
      </c>
      <c r="S115" s="277">
        <f t="shared" si="99"/>
        <v>0</v>
      </c>
      <c r="T115" s="205">
        <f t="shared" si="99"/>
        <v>0</v>
      </c>
    </row>
    <row r="116" spans="1:32" s="210" customFormat="1" ht="18">
      <c r="A116" s="213">
        <v>41</v>
      </c>
      <c r="B116" s="214" t="s">
        <v>213</v>
      </c>
      <c r="C116" s="215" t="s">
        <v>418</v>
      </c>
      <c r="D116" s="216">
        <v>667000</v>
      </c>
      <c r="E116" s="351">
        <f t="shared" ref="E116:E117" si="100">F116+G116+H116+Q116+R116</f>
        <v>0</v>
      </c>
      <c r="F116" s="458"/>
      <c r="G116" s="458"/>
      <c r="H116" s="242">
        <f t="shared" ref="H116:H117" si="101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/>
      <c r="T116" s="463"/>
    </row>
    <row r="117" spans="1:32" s="210" customFormat="1" ht="18">
      <c r="A117" s="213">
        <v>42</v>
      </c>
      <c r="B117" s="214" t="s">
        <v>216</v>
      </c>
      <c r="C117" s="215" t="s">
        <v>419</v>
      </c>
      <c r="D117" s="216">
        <v>73000</v>
      </c>
      <c r="E117" s="351">
        <f t="shared" si="100"/>
        <v>0</v>
      </c>
      <c r="F117" s="458"/>
      <c r="G117" s="458"/>
      <c r="H117" s="242">
        <f t="shared" si="101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/>
      <c r="T117" s="463"/>
    </row>
    <row r="118" spans="1:32" s="201" customFormat="1" ht="17.399999999999999">
      <c r="A118" s="202"/>
      <c r="B118" s="203" t="s">
        <v>217</v>
      </c>
      <c r="C118" s="204" t="s">
        <v>375</v>
      </c>
      <c r="D118" s="205">
        <f>SUM(D119)</f>
        <v>180000</v>
      </c>
      <c r="E118" s="205">
        <f>SUM(E119)</f>
        <v>0</v>
      </c>
      <c r="F118" s="205">
        <f t="shared" ref="F118:T118" si="102">SUM(F119)</f>
        <v>0</v>
      </c>
      <c r="G118" s="205">
        <f t="shared" si="102"/>
        <v>0</v>
      </c>
      <c r="H118" s="205">
        <f t="shared" si="102"/>
        <v>0</v>
      </c>
      <c r="I118" s="205">
        <f t="shared" si="102"/>
        <v>0</v>
      </c>
      <c r="J118" s="205">
        <f t="shared" si="102"/>
        <v>0</v>
      </c>
      <c r="K118" s="205">
        <f t="shared" si="102"/>
        <v>0</v>
      </c>
      <c r="L118" s="205">
        <f t="shared" si="102"/>
        <v>0</v>
      </c>
      <c r="M118" s="205">
        <f t="shared" si="102"/>
        <v>0</v>
      </c>
      <c r="N118" s="205">
        <f t="shared" si="102"/>
        <v>0</v>
      </c>
      <c r="O118" s="205">
        <f t="shared" si="102"/>
        <v>0</v>
      </c>
      <c r="P118" s="205">
        <f t="shared" si="102"/>
        <v>0</v>
      </c>
      <c r="Q118" s="205">
        <f t="shared" si="102"/>
        <v>0</v>
      </c>
      <c r="R118" s="205">
        <f t="shared" si="102"/>
        <v>0</v>
      </c>
      <c r="S118" s="277">
        <f t="shared" si="102"/>
        <v>0</v>
      </c>
      <c r="T118" s="205">
        <f t="shared" si="102"/>
        <v>0</v>
      </c>
    </row>
    <row r="119" spans="1:32" s="210" customFormat="1" ht="18">
      <c r="A119" s="206">
        <v>43</v>
      </c>
      <c r="B119" s="207" t="s">
        <v>221</v>
      </c>
      <c r="C119" s="208" t="s">
        <v>222</v>
      </c>
      <c r="D119" s="209">
        <v>180000</v>
      </c>
      <c r="E119" s="351">
        <f t="shared" ref="E119" si="103">F119+G119+H119+Q119+R119</f>
        <v>0</v>
      </c>
      <c r="F119" s="458"/>
      <c r="G119" s="458"/>
      <c r="H119" s="242">
        <f t="shared" ref="H119" si="104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/>
      <c r="T119" s="463"/>
    </row>
    <row r="120" spans="1:32" s="201" customFormat="1" ht="17.399999999999999">
      <c r="A120" s="202"/>
      <c r="B120" s="203" t="s">
        <v>241</v>
      </c>
      <c r="C120" s="204" t="s">
        <v>378</v>
      </c>
      <c r="D120" s="205">
        <f>SUM(D121)</f>
        <v>100000</v>
      </c>
      <c r="E120" s="205">
        <f>SUM(E121)</f>
        <v>0</v>
      </c>
      <c r="F120" s="205">
        <f t="shared" ref="F120:T120" si="105">SUM(F121)</f>
        <v>0</v>
      </c>
      <c r="G120" s="205">
        <f t="shared" si="105"/>
        <v>0</v>
      </c>
      <c r="H120" s="205">
        <f t="shared" si="105"/>
        <v>0</v>
      </c>
      <c r="I120" s="205">
        <f t="shared" si="105"/>
        <v>0</v>
      </c>
      <c r="J120" s="205">
        <f t="shared" si="105"/>
        <v>0</v>
      </c>
      <c r="K120" s="205">
        <f t="shared" si="105"/>
        <v>0</v>
      </c>
      <c r="L120" s="205">
        <f t="shared" si="105"/>
        <v>0</v>
      </c>
      <c r="M120" s="205">
        <f t="shared" si="105"/>
        <v>0</v>
      </c>
      <c r="N120" s="205">
        <f t="shared" si="105"/>
        <v>0</v>
      </c>
      <c r="O120" s="205">
        <f t="shared" si="105"/>
        <v>0</v>
      </c>
      <c r="P120" s="205">
        <f t="shared" si="105"/>
        <v>0</v>
      </c>
      <c r="Q120" s="205">
        <f t="shared" si="105"/>
        <v>0</v>
      </c>
      <c r="R120" s="205">
        <f t="shared" si="105"/>
        <v>0</v>
      </c>
      <c r="S120" s="277">
        <f t="shared" si="105"/>
        <v>0</v>
      </c>
      <c r="T120" s="205">
        <f t="shared" si="105"/>
        <v>0</v>
      </c>
    </row>
    <row r="121" spans="1:32" s="210" customFormat="1" ht="18">
      <c r="A121" s="206">
        <v>44</v>
      </c>
      <c r="B121" s="207" t="s">
        <v>259</v>
      </c>
      <c r="C121" s="208" t="s">
        <v>260</v>
      </c>
      <c r="D121" s="209">
        <v>100000</v>
      </c>
      <c r="E121" s="351">
        <f t="shared" ref="E121" si="106">F121+G121+H121+Q121+R121</f>
        <v>0</v>
      </c>
      <c r="F121" s="458"/>
      <c r="G121" s="458"/>
      <c r="H121" s="242">
        <f t="shared" ref="H121" si="107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/>
      <c r="T121" s="463"/>
    </row>
    <row r="122" spans="1:32" s="220" customFormat="1" ht="18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8.600000000000001" thickBot="1">
      <c r="A123" s="371" t="s">
        <v>318</v>
      </c>
      <c r="B123" s="372"/>
      <c r="C123" s="373"/>
      <c r="D123" s="374">
        <f>SUM(D124+D126+D128+D131+D133)</f>
        <v>7202000</v>
      </c>
      <c r="E123" s="374">
        <f t="shared" ref="E123:T123" si="108">SUM(E124+E126+E128+E131+E133)</f>
        <v>70000</v>
      </c>
      <c r="F123" s="169">
        <f t="shared" si="108"/>
        <v>0</v>
      </c>
      <c r="G123" s="169">
        <f t="shared" si="108"/>
        <v>70000</v>
      </c>
      <c r="H123" s="169">
        <f t="shared" si="108"/>
        <v>0</v>
      </c>
      <c r="I123" s="169">
        <f t="shared" si="108"/>
        <v>0</v>
      </c>
      <c r="J123" s="169">
        <f t="shared" si="108"/>
        <v>0</v>
      </c>
      <c r="K123" s="169">
        <f t="shared" si="108"/>
        <v>0</v>
      </c>
      <c r="L123" s="169">
        <f t="shared" si="108"/>
        <v>0</v>
      </c>
      <c r="M123" s="169">
        <f t="shared" si="108"/>
        <v>0</v>
      </c>
      <c r="N123" s="169">
        <f t="shared" si="108"/>
        <v>0</v>
      </c>
      <c r="O123" s="169">
        <f t="shared" si="108"/>
        <v>0</v>
      </c>
      <c r="P123" s="169">
        <f t="shared" si="108"/>
        <v>0</v>
      </c>
      <c r="Q123" s="169">
        <f t="shared" si="108"/>
        <v>0</v>
      </c>
      <c r="R123" s="169">
        <f t="shared" si="108"/>
        <v>0</v>
      </c>
      <c r="S123" s="282">
        <f t="shared" si="108"/>
        <v>71596</v>
      </c>
      <c r="T123" s="374">
        <f t="shared" si="108"/>
        <v>72455.152000000002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7.399999999999999">
      <c r="A124" s="222"/>
      <c r="B124" s="223" t="s">
        <v>354</v>
      </c>
      <c r="C124" s="224" t="s">
        <v>388</v>
      </c>
      <c r="D124" s="199">
        <f>SUM(D125)</f>
        <v>2090000</v>
      </c>
      <c r="E124" s="199">
        <f>SUM(E125)</f>
        <v>0</v>
      </c>
      <c r="F124" s="199">
        <f t="shared" ref="F124:T124" si="109">SUM(F125)</f>
        <v>0</v>
      </c>
      <c r="G124" s="199">
        <f t="shared" si="109"/>
        <v>0</v>
      </c>
      <c r="H124" s="199">
        <f t="shared" si="109"/>
        <v>0</v>
      </c>
      <c r="I124" s="199">
        <f t="shared" si="109"/>
        <v>0</v>
      </c>
      <c r="J124" s="199">
        <f t="shared" si="109"/>
        <v>0</v>
      </c>
      <c r="K124" s="199">
        <f t="shared" si="109"/>
        <v>0</v>
      </c>
      <c r="L124" s="199">
        <f t="shared" si="109"/>
        <v>0</v>
      </c>
      <c r="M124" s="199">
        <f t="shared" si="109"/>
        <v>0</v>
      </c>
      <c r="N124" s="199">
        <f t="shared" si="109"/>
        <v>0</v>
      </c>
      <c r="O124" s="199">
        <f t="shared" si="109"/>
        <v>0</v>
      </c>
      <c r="P124" s="199">
        <f t="shared" si="109"/>
        <v>0</v>
      </c>
      <c r="Q124" s="199">
        <f t="shared" si="109"/>
        <v>0</v>
      </c>
      <c r="R124" s="199">
        <f t="shared" si="109"/>
        <v>0</v>
      </c>
      <c r="S124" s="280">
        <f t="shared" si="109"/>
        <v>0</v>
      </c>
      <c r="T124" s="199">
        <f t="shared" si="109"/>
        <v>0</v>
      </c>
    </row>
    <row r="125" spans="1:32" s="220" customFormat="1" ht="18">
      <c r="A125" s="217">
        <v>45</v>
      </c>
      <c r="B125" s="218" t="s">
        <v>206</v>
      </c>
      <c r="C125" s="219" t="s">
        <v>207</v>
      </c>
      <c r="D125" s="200">
        <v>2090000</v>
      </c>
      <c r="E125" s="351">
        <f t="shared" ref="E125" si="110">F125+G125+H125+Q125+R125</f>
        <v>0</v>
      </c>
      <c r="F125" s="458"/>
      <c r="G125" s="458"/>
      <c r="H125" s="242">
        <f t="shared" ref="H125" si="111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/>
      <c r="T125" s="463"/>
    </row>
    <row r="126" spans="1:32" s="221" customFormat="1" ht="17.399999999999999">
      <c r="A126" s="222"/>
      <c r="B126" s="223" t="s">
        <v>323</v>
      </c>
      <c r="C126" s="224" t="s">
        <v>211</v>
      </c>
      <c r="D126" s="199">
        <f>SUM(D127)</f>
        <v>209000</v>
      </c>
      <c r="E126" s="199">
        <f>SUM(E127)</f>
        <v>0</v>
      </c>
      <c r="F126" s="199">
        <f t="shared" ref="F126:T126" si="112">SUM(F127)</f>
        <v>0</v>
      </c>
      <c r="G126" s="199">
        <f t="shared" si="112"/>
        <v>0</v>
      </c>
      <c r="H126" s="199">
        <f t="shared" si="112"/>
        <v>0</v>
      </c>
      <c r="I126" s="199">
        <f t="shared" si="112"/>
        <v>0</v>
      </c>
      <c r="J126" s="199">
        <f t="shared" si="112"/>
        <v>0</v>
      </c>
      <c r="K126" s="199">
        <f t="shared" si="112"/>
        <v>0</v>
      </c>
      <c r="L126" s="199">
        <f t="shared" si="112"/>
        <v>0</v>
      </c>
      <c r="M126" s="199">
        <f t="shared" si="112"/>
        <v>0</v>
      </c>
      <c r="N126" s="199">
        <f t="shared" si="112"/>
        <v>0</v>
      </c>
      <c r="O126" s="199">
        <f t="shared" si="112"/>
        <v>0</v>
      </c>
      <c r="P126" s="199">
        <f t="shared" si="112"/>
        <v>0</v>
      </c>
      <c r="Q126" s="199">
        <f t="shared" si="112"/>
        <v>0</v>
      </c>
      <c r="R126" s="199">
        <f t="shared" si="112"/>
        <v>0</v>
      </c>
      <c r="S126" s="280">
        <f t="shared" si="112"/>
        <v>0</v>
      </c>
      <c r="T126" s="199">
        <f t="shared" si="112"/>
        <v>0</v>
      </c>
    </row>
    <row r="127" spans="1:32" s="220" customFormat="1" ht="18">
      <c r="A127" s="217">
        <v>46</v>
      </c>
      <c r="B127" s="218" t="s">
        <v>210</v>
      </c>
      <c r="C127" s="219" t="s">
        <v>211</v>
      </c>
      <c r="D127" s="200">
        <v>209000</v>
      </c>
      <c r="E127" s="351">
        <f t="shared" ref="E127" si="113">F127+G127+H127+Q127+R127</f>
        <v>0</v>
      </c>
      <c r="F127" s="458"/>
      <c r="G127" s="458"/>
      <c r="H127" s="242">
        <f t="shared" ref="H127" si="114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/>
      <c r="T127" s="463"/>
    </row>
    <row r="128" spans="1:32" s="221" customFormat="1" ht="17.399999999999999">
      <c r="A128" s="222"/>
      <c r="B128" s="223" t="s">
        <v>312</v>
      </c>
      <c r="C128" s="224" t="s">
        <v>417</v>
      </c>
      <c r="D128" s="199">
        <f>SUM(D129+D130)</f>
        <v>476900</v>
      </c>
      <c r="E128" s="199">
        <f>SUM(E129+E130)</f>
        <v>0</v>
      </c>
      <c r="F128" s="199">
        <f t="shared" ref="F128:T128" si="115">SUM(F129+F130)</f>
        <v>0</v>
      </c>
      <c r="G128" s="199">
        <f t="shared" si="115"/>
        <v>0</v>
      </c>
      <c r="H128" s="199">
        <f t="shared" si="115"/>
        <v>0</v>
      </c>
      <c r="I128" s="199">
        <f t="shared" si="115"/>
        <v>0</v>
      </c>
      <c r="J128" s="199">
        <f t="shared" si="115"/>
        <v>0</v>
      </c>
      <c r="K128" s="199">
        <f t="shared" si="115"/>
        <v>0</v>
      </c>
      <c r="L128" s="199">
        <f t="shared" si="115"/>
        <v>0</v>
      </c>
      <c r="M128" s="199">
        <f t="shared" si="115"/>
        <v>0</v>
      </c>
      <c r="N128" s="199">
        <f t="shared" si="115"/>
        <v>0</v>
      </c>
      <c r="O128" s="199">
        <f t="shared" si="115"/>
        <v>0</v>
      </c>
      <c r="P128" s="199">
        <f t="shared" si="115"/>
        <v>0</v>
      </c>
      <c r="Q128" s="199">
        <f t="shared" si="115"/>
        <v>0</v>
      </c>
      <c r="R128" s="199">
        <f t="shared" si="115"/>
        <v>0</v>
      </c>
      <c r="S128" s="280">
        <f t="shared" si="115"/>
        <v>0</v>
      </c>
      <c r="T128" s="199">
        <f t="shared" si="115"/>
        <v>0</v>
      </c>
    </row>
    <row r="129" spans="1:32" s="220" customFormat="1" ht="18">
      <c r="A129" s="225">
        <v>47</v>
      </c>
      <c r="B129" s="226" t="s">
        <v>213</v>
      </c>
      <c r="C129" s="227" t="s">
        <v>418</v>
      </c>
      <c r="D129" s="228">
        <v>430350</v>
      </c>
      <c r="E129" s="351">
        <f t="shared" ref="E129" si="116">F129+G129+H129+Q129+R129</f>
        <v>0</v>
      </c>
      <c r="F129" s="458"/>
      <c r="G129" s="458"/>
      <c r="H129" s="242">
        <f t="shared" ref="H129" si="117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/>
      <c r="T129" s="463"/>
    </row>
    <row r="130" spans="1:32" s="220" customFormat="1" ht="18">
      <c r="A130" s="225">
        <v>48</v>
      </c>
      <c r="B130" s="226" t="s">
        <v>216</v>
      </c>
      <c r="C130" s="227" t="s">
        <v>419</v>
      </c>
      <c r="D130" s="228">
        <v>46550</v>
      </c>
      <c r="E130" s="351">
        <f t="shared" ref="E130" si="118">F130+G130+H130+Q130+R130</f>
        <v>0</v>
      </c>
      <c r="F130" s="458"/>
      <c r="G130" s="458"/>
      <c r="H130" s="242">
        <f t="shared" ref="H130" si="119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/>
      <c r="T130" s="463"/>
    </row>
    <row r="131" spans="1:32" s="221" customFormat="1" ht="17.399999999999999">
      <c r="A131" s="222"/>
      <c r="B131" s="223" t="s">
        <v>217</v>
      </c>
      <c r="C131" s="224" t="s">
        <v>375</v>
      </c>
      <c r="D131" s="199">
        <f>SUM(D132)</f>
        <v>266000</v>
      </c>
      <c r="E131" s="199">
        <f>SUM(E132)</f>
        <v>0</v>
      </c>
      <c r="F131" s="199">
        <f t="shared" ref="F131:T131" si="120">SUM(F132)</f>
        <v>0</v>
      </c>
      <c r="G131" s="199">
        <f t="shared" si="120"/>
        <v>0</v>
      </c>
      <c r="H131" s="199">
        <f t="shared" si="120"/>
        <v>0</v>
      </c>
      <c r="I131" s="199">
        <f t="shared" si="120"/>
        <v>0</v>
      </c>
      <c r="J131" s="199">
        <f t="shared" si="120"/>
        <v>0</v>
      </c>
      <c r="K131" s="199">
        <f t="shared" si="120"/>
        <v>0</v>
      </c>
      <c r="L131" s="199">
        <f t="shared" si="120"/>
        <v>0</v>
      </c>
      <c r="M131" s="199">
        <f t="shared" si="120"/>
        <v>0</v>
      </c>
      <c r="N131" s="199">
        <f t="shared" si="120"/>
        <v>0</v>
      </c>
      <c r="O131" s="199">
        <f t="shared" si="120"/>
        <v>0</v>
      </c>
      <c r="P131" s="199">
        <f t="shared" si="120"/>
        <v>0</v>
      </c>
      <c r="Q131" s="199">
        <f t="shared" si="120"/>
        <v>0</v>
      </c>
      <c r="R131" s="199">
        <f t="shared" si="120"/>
        <v>0</v>
      </c>
      <c r="S131" s="280">
        <f t="shared" si="120"/>
        <v>0</v>
      </c>
      <c r="T131" s="199">
        <f t="shared" si="120"/>
        <v>0</v>
      </c>
    </row>
    <row r="132" spans="1:32" s="220" customFormat="1" ht="18">
      <c r="A132" s="217">
        <v>49</v>
      </c>
      <c r="B132" s="218" t="s">
        <v>221</v>
      </c>
      <c r="C132" s="219" t="s">
        <v>222</v>
      </c>
      <c r="D132" s="200">
        <v>266000</v>
      </c>
      <c r="E132" s="351">
        <f t="shared" ref="E132" si="121">F132+G132+H132+Q132+R132</f>
        <v>0</v>
      </c>
      <c r="F132" s="458"/>
      <c r="G132" s="458"/>
      <c r="H132" s="242">
        <f t="shared" ref="H132" si="122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/>
      <c r="T132" s="463"/>
    </row>
    <row r="133" spans="1:32" s="221" customFormat="1" ht="17.399999999999999">
      <c r="A133" s="222"/>
      <c r="B133" s="223" t="s">
        <v>241</v>
      </c>
      <c r="C133" s="224" t="s">
        <v>378</v>
      </c>
      <c r="D133" s="199">
        <f>SUM(D134)</f>
        <v>4160100</v>
      </c>
      <c r="E133" s="199">
        <f>SUM(E134)</f>
        <v>70000</v>
      </c>
      <c r="F133" s="199">
        <f t="shared" ref="F133:T133" si="123">SUM(F134)</f>
        <v>0</v>
      </c>
      <c r="G133" s="199">
        <f t="shared" si="123"/>
        <v>70000</v>
      </c>
      <c r="H133" s="199">
        <f t="shared" si="123"/>
        <v>0</v>
      </c>
      <c r="I133" s="199">
        <f t="shared" si="123"/>
        <v>0</v>
      </c>
      <c r="J133" s="199">
        <f t="shared" si="123"/>
        <v>0</v>
      </c>
      <c r="K133" s="199">
        <f t="shared" si="123"/>
        <v>0</v>
      </c>
      <c r="L133" s="199">
        <f t="shared" si="123"/>
        <v>0</v>
      </c>
      <c r="M133" s="199">
        <f t="shared" si="123"/>
        <v>0</v>
      </c>
      <c r="N133" s="199">
        <f t="shared" si="123"/>
        <v>0</v>
      </c>
      <c r="O133" s="199">
        <f t="shared" si="123"/>
        <v>0</v>
      </c>
      <c r="P133" s="199">
        <f t="shared" si="123"/>
        <v>0</v>
      </c>
      <c r="Q133" s="199">
        <f t="shared" si="123"/>
        <v>0</v>
      </c>
      <c r="R133" s="199">
        <f t="shared" si="123"/>
        <v>0</v>
      </c>
      <c r="S133" s="280">
        <f t="shared" si="123"/>
        <v>71596</v>
      </c>
      <c r="T133" s="199">
        <f t="shared" si="123"/>
        <v>72455.152000000002</v>
      </c>
    </row>
    <row r="134" spans="1:32" s="220" customFormat="1" ht="18">
      <c r="A134" s="217">
        <v>50</v>
      </c>
      <c r="B134" s="218" t="s">
        <v>259</v>
      </c>
      <c r="C134" s="219" t="s">
        <v>260</v>
      </c>
      <c r="D134" s="200">
        <v>4160100</v>
      </c>
      <c r="E134" s="351">
        <f t="shared" ref="E134" si="124">F134+G134+H134+Q134+R134</f>
        <v>70000</v>
      </c>
      <c r="F134" s="458"/>
      <c r="G134" s="458">
        <v>70000</v>
      </c>
      <c r="H134" s="242">
        <f t="shared" ref="H134" si="125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1">
        <f t="shared" ref="S134" si="126">+E134*102.28%</f>
        <v>71596</v>
      </c>
      <c r="T134" s="458">
        <f t="shared" ref="T134" si="127">+S134*101.2%</f>
        <v>72455.152000000002</v>
      </c>
    </row>
    <row r="135" spans="1:32" s="220" customFormat="1" ht="18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03" t="s">
        <v>454</v>
      </c>
      <c r="B136" s="503"/>
      <c r="C136" s="503"/>
      <c r="D136" s="374">
        <f>SUM(D137+D139)</f>
        <v>1480000</v>
      </c>
      <c r="E136" s="374">
        <f t="shared" ref="E136:T136" si="128">SUM(E137+E139)</f>
        <v>0</v>
      </c>
      <c r="F136" s="169">
        <f t="shared" si="128"/>
        <v>0</v>
      </c>
      <c r="G136" s="169">
        <f t="shared" si="128"/>
        <v>0</v>
      </c>
      <c r="H136" s="169">
        <f t="shared" si="128"/>
        <v>0</v>
      </c>
      <c r="I136" s="169">
        <f t="shared" si="128"/>
        <v>0</v>
      </c>
      <c r="J136" s="169">
        <f t="shared" si="128"/>
        <v>0</v>
      </c>
      <c r="K136" s="169">
        <f t="shared" si="128"/>
        <v>0</v>
      </c>
      <c r="L136" s="169">
        <f t="shared" si="128"/>
        <v>0</v>
      </c>
      <c r="M136" s="169">
        <f t="shared" si="128"/>
        <v>0</v>
      </c>
      <c r="N136" s="169">
        <f t="shared" si="128"/>
        <v>0</v>
      </c>
      <c r="O136" s="169">
        <f t="shared" si="128"/>
        <v>0</v>
      </c>
      <c r="P136" s="169">
        <f t="shared" si="128"/>
        <v>0</v>
      </c>
      <c r="Q136" s="169">
        <f t="shared" si="128"/>
        <v>0</v>
      </c>
      <c r="R136" s="169">
        <f t="shared" si="128"/>
        <v>0</v>
      </c>
      <c r="S136" s="282">
        <f t="shared" si="128"/>
        <v>0</v>
      </c>
      <c r="T136" s="374">
        <f t="shared" si="128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7.399999999999999">
      <c r="A137" s="222"/>
      <c r="B137" s="223" t="s">
        <v>226</v>
      </c>
      <c r="C137" s="224" t="s">
        <v>377</v>
      </c>
      <c r="D137" s="199">
        <f>SUM(D138)</f>
        <v>500000</v>
      </c>
      <c r="E137" s="199">
        <f>SUM(E138)</f>
        <v>0</v>
      </c>
      <c r="F137" s="199">
        <f t="shared" ref="F137:T137" si="129">SUM(F138)</f>
        <v>0</v>
      </c>
      <c r="G137" s="199">
        <f t="shared" si="129"/>
        <v>0</v>
      </c>
      <c r="H137" s="199">
        <f t="shared" si="129"/>
        <v>0</v>
      </c>
      <c r="I137" s="199">
        <f t="shared" si="129"/>
        <v>0</v>
      </c>
      <c r="J137" s="199">
        <f t="shared" si="129"/>
        <v>0</v>
      </c>
      <c r="K137" s="199">
        <f t="shared" si="129"/>
        <v>0</v>
      </c>
      <c r="L137" s="199">
        <f t="shared" si="129"/>
        <v>0</v>
      </c>
      <c r="M137" s="199">
        <f t="shared" si="129"/>
        <v>0</v>
      </c>
      <c r="N137" s="199">
        <f t="shared" si="129"/>
        <v>0</v>
      </c>
      <c r="O137" s="199">
        <f t="shared" si="129"/>
        <v>0</v>
      </c>
      <c r="P137" s="199">
        <f t="shared" si="129"/>
        <v>0</v>
      </c>
      <c r="Q137" s="199">
        <f t="shared" si="129"/>
        <v>0</v>
      </c>
      <c r="R137" s="199">
        <f t="shared" si="129"/>
        <v>0</v>
      </c>
      <c r="S137" s="280">
        <f t="shared" si="129"/>
        <v>0</v>
      </c>
      <c r="T137" s="199">
        <f t="shared" si="129"/>
        <v>0</v>
      </c>
    </row>
    <row r="138" spans="1:32" s="220" customFormat="1" ht="18">
      <c r="A138" s="217">
        <v>51</v>
      </c>
      <c r="B138" s="218" t="s">
        <v>234</v>
      </c>
      <c r="C138" s="219" t="s">
        <v>235</v>
      </c>
      <c r="D138" s="200">
        <v>500000</v>
      </c>
      <c r="E138" s="351">
        <f t="shared" ref="E138" si="130">F138+G138+H138+Q138+R138</f>
        <v>0</v>
      </c>
      <c r="F138" s="458"/>
      <c r="G138" s="458"/>
      <c r="H138" s="242">
        <f t="shared" ref="H138" si="131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7.399999999999999">
      <c r="A139" s="222"/>
      <c r="B139" s="223" t="s">
        <v>241</v>
      </c>
      <c r="C139" s="224" t="s">
        <v>378</v>
      </c>
      <c r="D139" s="199">
        <f>SUM(D140+D141)</f>
        <v>980000</v>
      </c>
      <c r="E139" s="199">
        <f>SUM(E140+E141)</f>
        <v>0</v>
      </c>
      <c r="F139" s="199">
        <f t="shared" ref="F139:T139" si="132">SUM(F140+F141)</f>
        <v>0</v>
      </c>
      <c r="G139" s="199">
        <f t="shared" si="132"/>
        <v>0</v>
      </c>
      <c r="H139" s="199">
        <f t="shared" si="132"/>
        <v>0</v>
      </c>
      <c r="I139" s="199">
        <f t="shared" si="132"/>
        <v>0</v>
      </c>
      <c r="J139" s="199">
        <f t="shared" si="132"/>
        <v>0</v>
      </c>
      <c r="K139" s="199">
        <f t="shared" si="132"/>
        <v>0</v>
      </c>
      <c r="L139" s="199">
        <f t="shared" si="132"/>
        <v>0</v>
      </c>
      <c r="M139" s="199">
        <f t="shared" si="132"/>
        <v>0</v>
      </c>
      <c r="N139" s="199">
        <f t="shared" si="132"/>
        <v>0</v>
      </c>
      <c r="O139" s="199">
        <f t="shared" si="132"/>
        <v>0</v>
      </c>
      <c r="P139" s="199">
        <f t="shared" si="132"/>
        <v>0</v>
      </c>
      <c r="Q139" s="199">
        <f t="shared" si="132"/>
        <v>0</v>
      </c>
      <c r="R139" s="199">
        <f t="shared" si="132"/>
        <v>0</v>
      </c>
      <c r="S139" s="280">
        <f t="shared" si="132"/>
        <v>0</v>
      </c>
      <c r="T139" s="199">
        <f t="shared" si="132"/>
        <v>0</v>
      </c>
    </row>
    <row r="140" spans="1:32" s="220" customFormat="1" ht="18">
      <c r="A140" s="225">
        <v>52</v>
      </c>
      <c r="B140" s="226" t="s">
        <v>243</v>
      </c>
      <c r="C140" s="227" t="s">
        <v>244</v>
      </c>
      <c r="D140" s="228">
        <v>490000</v>
      </c>
      <c r="E140" s="351">
        <f t="shared" ref="E140" si="133">F140+G140+H140+Q140+R140</f>
        <v>0</v>
      </c>
      <c r="F140" s="458"/>
      <c r="G140" s="458"/>
      <c r="H140" s="242">
        <f t="shared" ref="H140" si="134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">
      <c r="A141" s="225">
        <v>53</v>
      </c>
      <c r="B141" s="226" t="s">
        <v>251</v>
      </c>
      <c r="C141" s="227" t="s">
        <v>252</v>
      </c>
      <c r="D141" s="228">
        <v>490000</v>
      </c>
      <c r="E141" s="351">
        <f t="shared" ref="E141" si="135">F141+G141+H141+Q141+R141</f>
        <v>0</v>
      </c>
      <c r="F141" s="458"/>
      <c r="G141" s="458"/>
      <c r="H141" s="242">
        <f t="shared" ref="H141" si="136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03" t="s">
        <v>320</v>
      </c>
      <c r="B143" s="503"/>
      <c r="C143" s="505"/>
      <c r="D143" s="374">
        <f>SUM(D144+D146+D148+D150+D153+D155)</f>
        <v>29140000</v>
      </c>
      <c r="E143" s="374">
        <f t="shared" ref="E143:T143" si="137">SUM(E144+E146+E148+E150+E153+E155)</f>
        <v>5000</v>
      </c>
      <c r="F143" s="169">
        <f t="shared" si="137"/>
        <v>0</v>
      </c>
      <c r="G143" s="169">
        <f t="shared" si="137"/>
        <v>5000</v>
      </c>
      <c r="H143" s="169">
        <f t="shared" si="137"/>
        <v>0</v>
      </c>
      <c r="I143" s="169">
        <f t="shared" si="137"/>
        <v>0</v>
      </c>
      <c r="J143" s="169">
        <f t="shared" si="137"/>
        <v>0</v>
      </c>
      <c r="K143" s="169">
        <f t="shared" si="137"/>
        <v>0</v>
      </c>
      <c r="L143" s="169">
        <f t="shared" si="137"/>
        <v>0</v>
      </c>
      <c r="M143" s="169">
        <f t="shared" si="137"/>
        <v>0</v>
      </c>
      <c r="N143" s="169">
        <f t="shared" si="137"/>
        <v>0</v>
      </c>
      <c r="O143" s="169">
        <f t="shared" si="137"/>
        <v>0</v>
      </c>
      <c r="P143" s="169">
        <f t="shared" si="137"/>
        <v>0</v>
      </c>
      <c r="Q143" s="169">
        <f t="shared" si="137"/>
        <v>0</v>
      </c>
      <c r="R143" s="169">
        <f t="shared" si="137"/>
        <v>0</v>
      </c>
      <c r="S143" s="282">
        <f t="shared" si="137"/>
        <v>5114</v>
      </c>
      <c r="T143" s="374">
        <f t="shared" si="137"/>
        <v>5175.3680000000004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7.399999999999999">
      <c r="A144" s="222"/>
      <c r="B144" s="223" t="s">
        <v>241</v>
      </c>
      <c r="C144" s="224" t="s">
        <v>378</v>
      </c>
      <c r="D144" s="199">
        <f>SUM(D145)</f>
        <v>9200000</v>
      </c>
      <c r="E144" s="199">
        <f>SUM(E145)</f>
        <v>0</v>
      </c>
      <c r="F144" s="199">
        <f t="shared" ref="F144:T144" si="138">SUM(F145)</f>
        <v>0</v>
      </c>
      <c r="G144" s="199">
        <f t="shared" si="138"/>
        <v>0</v>
      </c>
      <c r="H144" s="199">
        <f t="shared" si="138"/>
        <v>0</v>
      </c>
      <c r="I144" s="199">
        <f t="shared" si="138"/>
        <v>0</v>
      </c>
      <c r="J144" s="199">
        <f t="shared" si="138"/>
        <v>0</v>
      </c>
      <c r="K144" s="199">
        <f t="shared" si="138"/>
        <v>0</v>
      </c>
      <c r="L144" s="199">
        <f t="shared" si="138"/>
        <v>0</v>
      </c>
      <c r="M144" s="199">
        <f t="shared" si="138"/>
        <v>0</v>
      </c>
      <c r="N144" s="199">
        <f t="shared" si="138"/>
        <v>0</v>
      </c>
      <c r="O144" s="199">
        <f t="shared" si="138"/>
        <v>0</v>
      </c>
      <c r="P144" s="199">
        <f t="shared" si="138"/>
        <v>0</v>
      </c>
      <c r="Q144" s="199">
        <f t="shared" si="138"/>
        <v>0</v>
      </c>
      <c r="R144" s="199">
        <f t="shared" si="138"/>
        <v>0</v>
      </c>
      <c r="S144" s="280">
        <f t="shared" si="138"/>
        <v>0</v>
      </c>
      <c r="T144" s="199">
        <f t="shared" si="138"/>
        <v>0</v>
      </c>
    </row>
    <row r="145" spans="1:32" s="220" customFormat="1" ht="18">
      <c r="A145" s="217">
        <v>54</v>
      </c>
      <c r="B145" s="218">
        <v>3232</v>
      </c>
      <c r="C145" s="219" t="s">
        <v>247</v>
      </c>
      <c r="D145" s="200">
        <v>9200000</v>
      </c>
      <c r="E145" s="351">
        <f t="shared" ref="E145" si="139">F145+G145+H145+Q145+R145</f>
        <v>0</v>
      </c>
      <c r="F145" s="458"/>
      <c r="G145" s="458"/>
      <c r="H145" s="242">
        <f t="shared" ref="H145" si="140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7.399999999999999">
      <c r="A146" s="222"/>
      <c r="B146" s="223" t="s">
        <v>268</v>
      </c>
      <c r="C146" s="224" t="s">
        <v>280</v>
      </c>
      <c r="D146" s="199">
        <f>SUM(D147)</f>
        <v>690000</v>
      </c>
      <c r="E146" s="199">
        <f>SUM(E147)</f>
        <v>0</v>
      </c>
      <c r="F146" s="199">
        <f t="shared" ref="F146:T146" si="141">SUM(F147)</f>
        <v>0</v>
      </c>
      <c r="G146" s="199">
        <f t="shared" si="141"/>
        <v>0</v>
      </c>
      <c r="H146" s="199">
        <f t="shared" si="141"/>
        <v>0</v>
      </c>
      <c r="I146" s="199">
        <f t="shared" si="141"/>
        <v>0</v>
      </c>
      <c r="J146" s="199">
        <f t="shared" si="141"/>
        <v>0</v>
      </c>
      <c r="K146" s="199">
        <f t="shared" si="141"/>
        <v>0</v>
      </c>
      <c r="L146" s="199">
        <f t="shared" si="141"/>
        <v>0</v>
      </c>
      <c r="M146" s="199">
        <f t="shared" si="141"/>
        <v>0</v>
      </c>
      <c r="N146" s="199">
        <f t="shared" si="141"/>
        <v>0</v>
      </c>
      <c r="O146" s="199">
        <f t="shared" si="141"/>
        <v>0</v>
      </c>
      <c r="P146" s="199">
        <f t="shared" si="141"/>
        <v>0</v>
      </c>
      <c r="Q146" s="199">
        <f t="shared" si="141"/>
        <v>0</v>
      </c>
      <c r="R146" s="199">
        <f t="shared" si="141"/>
        <v>0</v>
      </c>
      <c r="S146" s="280">
        <f t="shared" si="141"/>
        <v>0</v>
      </c>
      <c r="T146" s="199">
        <f t="shared" si="141"/>
        <v>0</v>
      </c>
    </row>
    <row r="147" spans="1:32" s="220" customFormat="1" ht="18">
      <c r="A147" s="217">
        <v>55</v>
      </c>
      <c r="B147" s="218">
        <v>3292</v>
      </c>
      <c r="C147" s="219" t="s">
        <v>272</v>
      </c>
      <c r="D147" s="200">
        <v>690000</v>
      </c>
      <c r="E147" s="351">
        <f t="shared" ref="E147" si="142">F147+G147+H147+Q147+R147</f>
        <v>0</v>
      </c>
      <c r="F147" s="458"/>
      <c r="G147" s="458"/>
      <c r="H147" s="242">
        <f t="shared" ref="H147" si="143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7.399999999999999">
      <c r="A148" s="222"/>
      <c r="B148" s="223" t="s">
        <v>321</v>
      </c>
      <c r="C148" s="224" t="s">
        <v>381</v>
      </c>
      <c r="D148" s="199">
        <f>SUM(D149)</f>
        <v>14250000</v>
      </c>
      <c r="E148" s="199">
        <f>SUM(E149)</f>
        <v>0</v>
      </c>
      <c r="F148" s="199">
        <f t="shared" ref="F148:T148" si="144">SUM(F149)</f>
        <v>0</v>
      </c>
      <c r="G148" s="199">
        <f t="shared" si="144"/>
        <v>0</v>
      </c>
      <c r="H148" s="199">
        <f t="shared" si="144"/>
        <v>0</v>
      </c>
      <c r="I148" s="199">
        <f t="shared" si="144"/>
        <v>0</v>
      </c>
      <c r="J148" s="199">
        <f t="shared" si="144"/>
        <v>0</v>
      </c>
      <c r="K148" s="199">
        <f t="shared" si="144"/>
        <v>0</v>
      </c>
      <c r="L148" s="199">
        <f t="shared" si="144"/>
        <v>0</v>
      </c>
      <c r="M148" s="199">
        <f t="shared" si="144"/>
        <v>0</v>
      </c>
      <c r="N148" s="199">
        <f t="shared" si="144"/>
        <v>0</v>
      </c>
      <c r="O148" s="199">
        <f t="shared" si="144"/>
        <v>0</v>
      </c>
      <c r="P148" s="199">
        <f t="shared" si="144"/>
        <v>0</v>
      </c>
      <c r="Q148" s="199">
        <f t="shared" si="144"/>
        <v>0</v>
      </c>
      <c r="R148" s="199">
        <f t="shared" si="144"/>
        <v>0</v>
      </c>
      <c r="S148" s="280">
        <f t="shared" si="144"/>
        <v>0</v>
      </c>
      <c r="T148" s="199">
        <f t="shared" si="144"/>
        <v>0</v>
      </c>
    </row>
    <row r="149" spans="1:32" s="220" customFormat="1" ht="18">
      <c r="A149" s="217">
        <v>56</v>
      </c>
      <c r="B149" s="218" t="s">
        <v>322</v>
      </c>
      <c r="C149" s="219" t="s">
        <v>126</v>
      </c>
      <c r="D149" s="200">
        <v>14250000</v>
      </c>
      <c r="E149" s="351">
        <f t="shared" ref="E149" si="145">F149+G149+H149+Q149+R149</f>
        <v>0</v>
      </c>
      <c r="F149" s="458"/>
      <c r="G149" s="458"/>
      <c r="H149" s="242">
        <f t="shared" ref="H149" si="146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7.399999999999999">
      <c r="A150" s="222"/>
      <c r="B150" s="223">
        <v>422</v>
      </c>
      <c r="C150" s="224" t="s">
        <v>383</v>
      </c>
      <c r="D150" s="199">
        <f>SUM(D151+D152)</f>
        <v>4300000</v>
      </c>
      <c r="E150" s="199">
        <f>SUM(E151+E152)</f>
        <v>0</v>
      </c>
      <c r="F150" s="199">
        <f t="shared" ref="F150:T150" si="147">SUM(F151+F152)</f>
        <v>0</v>
      </c>
      <c r="G150" s="199">
        <f t="shared" si="147"/>
        <v>0</v>
      </c>
      <c r="H150" s="199">
        <f t="shared" si="147"/>
        <v>0</v>
      </c>
      <c r="I150" s="199">
        <f t="shared" si="147"/>
        <v>0</v>
      </c>
      <c r="J150" s="199">
        <f t="shared" si="147"/>
        <v>0</v>
      </c>
      <c r="K150" s="199">
        <f t="shared" si="147"/>
        <v>0</v>
      </c>
      <c r="L150" s="199">
        <f t="shared" si="147"/>
        <v>0</v>
      </c>
      <c r="M150" s="199">
        <f t="shared" si="147"/>
        <v>0</v>
      </c>
      <c r="N150" s="199">
        <f t="shared" si="147"/>
        <v>0</v>
      </c>
      <c r="O150" s="199">
        <f t="shared" si="147"/>
        <v>0</v>
      </c>
      <c r="P150" s="199">
        <f t="shared" si="147"/>
        <v>0</v>
      </c>
      <c r="Q150" s="199">
        <f t="shared" si="147"/>
        <v>0</v>
      </c>
      <c r="R150" s="199">
        <f t="shared" si="147"/>
        <v>0</v>
      </c>
      <c r="S150" s="280">
        <f t="shared" si="147"/>
        <v>0</v>
      </c>
      <c r="T150" s="199">
        <f t="shared" si="147"/>
        <v>0</v>
      </c>
    </row>
    <row r="151" spans="1:32" s="220" customFormat="1" ht="18">
      <c r="A151" s="217">
        <v>57</v>
      </c>
      <c r="B151" s="218">
        <v>4221</v>
      </c>
      <c r="C151" s="219" t="s">
        <v>129</v>
      </c>
      <c r="D151" s="200">
        <v>1000000</v>
      </c>
      <c r="E151" s="351">
        <f t="shared" ref="E151:E152" si="148">F151+G151+H151+Q151+R151</f>
        <v>0</v>
      </c>
      <c r="F151" s="458"/>
      <c r="G151" s="458"/>
      <c r="H151" s="242">
        <f t="shared" ref="H151:H152" si="149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60"/>
      <c r="S151" s="462"/>
      <c r="T151" s="463"/>
    </row>
    <row r="152" spans="1:32" s="220" customFormat="1" ht="18">
      <c r="A152" s="217">
        <v>58</v>
      </c>
      <c r="B152" s="218">
        <v>4227</v>
      </c>
      <c r="C152" s="219" t="s">
        <v>135</v>
      </c>
      <c r="D152" s="200">
        <v>3300000</v>
      </c>
      <c r="E152" s="351">
        <f t="shared" si="148"/>
        <v>0</v>
      </c>
      <c r="F152" s="458"/>
      <c r="G152" s="458"/>
      <c r="H152" s="242">
        <f t="shared" si="149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7.399999999999999">
      <c r="A153" s="222"/>
      <c r="B153" s="223" t="s">
        <v>423</v>
      </c>
      <c r="C153" s="224" t="s">
        <v>424</v>
      </c>
      <c r="D153" s="199">
        <f>SUM(D154)</f>
        <v>200000</v>
      </c>
      <c r="E153" s="199">
        <f>SUM(E154)</f>
        <v>0</v>
      </c>
      <c r="F153" s="199">
        <f t="shared" ref="F153:T153" si="150">SUM(F154)</f>
        <v>0</v>
      </c>
      <c r="G153" s="199">
        <f t="shared" si="150"/>
        <v>0</v>
      </c>
      <c r="H153" s="199">
        <f t="shared" si="150"/>
        <v>0</v>
      </c>
      <c r="I153" s="199">
        <f t="shared" si="150"/>
        <v>0</v>
      </c>
      <c r="J153" s="199">
        <f t="shared" si="150"/>
        <v>0</v>
      </c>
      <c r="K153" s="199">
        <f t="shared" si="150"/>
        <v>0</v>
      </c>
      <c r="L153" s="199">
        <f t="shared" si="150"/>
        <v>0</v>
      </c>
      <c r="M153" s="199">
        <f t="shared" si="150"/>
        <v>0</v>
      </c>
      <c r="N153" s="199">
        <f t="shared" si="150"/>
        <v>0</v>
      </c>
      <c r="O153" s="199">
        <f t="shared" si="150"/>
        <v>0</v>
      </c>
      <c r="P153" s="199">
        <f t="shared" si="150"/>
        <v>0</v>
      </c>
      <c r="Q153" s="199">
        <f t="shared" si="150"/>
        <v>0</v>
      </c>
      <c r="R153" s="199">
        <f t="shared" si="150"/>
        <v>0</v>
      </c>
      <c r="S153" s="280">
        <f t="shared" si="150"/>
        <v>0</v>
      </c>
      <c r="T153" s="199">
        <f t="shared" si="150"/>
        <v>0</v>
      </c>
    </row>
    <row r="154" spans="1:32" s="220" customFormat="1" ht="18">
      <c r="A154" s="217">
        <v>59</v>
      </c>
      <c r="B154" s="218">
        <v>4231</v>
      </c>
      <c r="C154" s="219" t="s">
        <v>137</v>
      </c>
      <c r="D154" s="200">
        <v>200000</v>
      </c>
      <c r="E154" s="351">
        <f t="shared" ref="E154" si="151">F154+G154+H154+Q154+R154</f>
        <v>0</v>
      </c>
      <c r="F154" s="458"/>
      <c r="G154" s="458"/>
      <c r="H154" s="242">
        <f t="shared" ref="H154" si="152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7.399999999999999">
      <c r="A155" s="222"/>
      <c r="B155" s="223" t="s">
        <v>324</v>
      </c>
      <c r="C155" s="224" t="s">
        <v>425</v>
      </c>
      <c r="D155" s="199">
        <f>SUM(D156)</f>
        <v>500000</v>
      </c>
      <c r="E155" s="199">
        <f>SUM(E156)</f>
        <v>5000</v>
      </c>
      <c r="F155" s="199">
        <f t="shared" ref="F155:T155" si="153">SUM(F156)</f>
        <v>0</v>
      </c>
      <c r="G155" s="199">
        <f t="shared" si="153"/>
        <v>5000</v>
      </c>
      <c r="H155" s="199">
        <f t="shared" si="153"/>
        <v>0</v>
      </c>
      <c r="I155" s="199">
        <f t="shared" si="153"/>
        <v>0</v>
      </c>
      <c r="J155" s="199">
        <f t="shared" si="153"/>
        <v>0</v>
      </c>
      <c r="K155" s="199">
        <f t="shared" si="153"/>
        <v>0</v>
      </c>
      <c r="L155" s="199">
        <f t="shared" si="153"/>
        <v>0</v>
      </c>
      <c r="M155" s="199">
        <f t="shared" si="153"/>
        <v>0</v>
      </c>
      <c r="N155" s="199">
        <f t="shared" si="153"/>
        <v>0</v>
      </c>
      <c r="O155" s="199">
        <f t="shared" si="153"/>
        <v>0</v>
      </c>
      <c r="P155" s="199">
        <f t="shared" si="153"/>
        <v>0</v>
      </c>
      <c r="Q155" s="199">
        <f t="shared" si="153"/>
        <v>0</v>
      </c>
      <c r="R155" s="199">
        <f t="shared" si="153"/>
        <v>0</v>
      </c>
      <c r="S155" s="280">
        <f t="shared" si="153"/>
        <v>5114</v>
      </c>
      <c r="T155" s="199">
        <f t="shared" si="153"/>
        <v>5175.3680000000004</v>
      </c>
    </row>
    <row r="156" spans="1:32" s="220" customFormat="1" ht="18">
      <c r="A156" s="217">
        <v>60</v>
      </c>
      <c r="B156" s="218" t="s">
        <v>325</v>
      </c>
      <c r="C156" s="219" t="s">
        <v>139</v>
      </c>
      <c r="D156" s="200">
        <v>500000</v>
      </c>
      <c r="E156" s="351">
        <f>F156+G156+H156+Q156+R156</f>
        <v>5000</v>
      </c>
      <c r="F156" s="458"/>
      <c r="G156" s="458">
        <v>5000</v>
      </c>
      <c r="H156" s="242">
        <f t="shared" ref="H156" si="154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60"/>
      <c r="S156" s="461">
        <f t="shared" ref="S156" si="155">+E156*102.28%</f>
        <v>5114</v>
      </c>
      <c r="T156" s="458">
        <f t="shared" ref="T156" si="156">+S156*101.2%</f>
        <v>5175.3680000000004</v>
      </c>
    </row>
    <row r="157" spans="1:32" s="220" customFormat="1" ht="18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03" t="s">
        <v>455</v>
      </c>
      <c r="B158" s="503"/>
      <c r="C158" s="503"/>
      <c r="D158" s="374">
        <f>SUM(D159)</f>
        <v>300000</v>
      </c>
      <c r="E158" s="374">
        <f t="shared" ref="E158:T158" si="157">SUM(E159)</f>
        <v>0</v>
      </c>
      <c r="F158" s="169">
        <f t="shared" si="157"/>
        <v>0</v>
      </c>
      <c r="G158" s="169">
        <f t="shared" si="157"/>
        <v>0</v>
      </c>
      <c r="H158" s="169">
        <f t="shared" si="157"/>
        <v>0</v>
      </c>
      <c r="I158" s="169">
        <f t="shared" si="157"/>
        <v>0</v>
      </c>
      <c r="J158" s="169">
        <f t="shared" si="157"/>
        <v>0</v>
      </c>
      <c r="K158" s="169">
        <f t="shared" si="157"/>
        <v>0</v>
      </c>
      <c r="L158" s="169">
        <f t="shared" si="157"/>
        <v>0</v>
      </c>
      <c r="M158" s="169">
        <f t="shared" si="157"/>
        <v>0</v>
      </c>
      <c r="N158" s="169">
        <f t="shared" si="157"/>
        <v>0</v>
      </c>
      <c r="O158" s="169">
        <f t="shared" si="157"/>
        <v>0</v>
      </c>
      <c r="P158" s="169">
        <f t="shared" si="157"/>
        <v>0</v>
      </c>
      <c r="Q158" s="169">
        <f t="shared" si="157"/>
        <v>0</v>
      </c>
      <c r="R158" s="169">
        <f t="shared" si="157"/>
        <v>0</v>
      </c>
      <c r="S158" s="282">
        <f t="shared" si="157"/>
        <v>0</v>
      </c>
      <c r="T158" s="374">
        <f t="shared" si="157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7.399999999999999">
      <c r="A159" s="222"/>
      <c r="B159" s="223" t="s">
        <v>268</v>
      </c>
      <c r="C159" s="224" t="s">
        <v>280</v>
      </c>
      <c r="D159" s="199">
        <f>SUM(D160)</f>
        <v>300000</v>
      </c>
      <c r="E159" s="199">
        <f t="shared" ref="E159:T159" si="158">SUM(E160)</f>
        <v>0</v>
      </c>
      <c r="F159" s="199">
        <f t="shared" si="158"/>
        <v>0</v>
      </c>
      <c r="G159" s="199">
        <f t="shared" si="158"/>
        <v>0</v>
      </c>
      <c r="H159" s="199">
        <f t="shared" si="158"/>
        <v>0</v>
      </c>
      <c r="I159" s="199">
        <f t="shared" si="158"/>
        <v>0</v>
      </c>
      <c r="J159" s="199">
        <f t="shared" si="158"/>
        <v>0</v>
      </c>
      <c r="K159" s="199">
        <f t="shared" si="158"/>
        <v>0</v>
      </c>
      <c r="L159" s="199">
        <f t="shared" si="158"/>
        <v>0</v>
      </c>
      <c r="M159" s="199">
        <f t="shared" si="158"/>
        <v>0</v>
      </c>
      <c r="N159" s="199">
        <f t="shared" si="158"/>
        <v>0</v>
      </c>
      <c r="O159" s="199">
        <f t="shared" si="158"/>
        <v>0</v>
      </c>
      <c r="P159" s="199">
        <f t="shared" si="158"/>
        <v>0</v>
      </c>
      <c r="Q159" s="199">
        <f t="shared" si="158"/>
        <v>0</v>
      </c>
      <c r="R159" s="199">
        <f t="shared" si="158"/>
        <v>0</v>
      </c>
      <c r="S159" s="280">
        <f t="shared" si="158"/>
        <v>0</v>
      </c>
      <c r="T159" s="199">
        <f t="shared" si="158"/>
        <v>0</v>
      </c>
    </row>
    <row r="160" spans="1:32" s="220" customFormat="1" ht="18">
      <c r="A160" s="217">
        <v>61</v>
      </c>
      <c r="B160" s="218" t="s">
        <v>279</v>
      </c>
      <c r="C160" s="219" t="s">
        <v>428</v>
      </c>
      <c r="D160" s="200">
        <v>300000</v>
      </c>
      <c r="E160" s="351">
        <f>F160+G160+H160+Q160+R160</f>
        <v>0</v>
      </c>
      <c r="F160" s="458"/>
      <c r="G160" s="458"/>
      <c r="H160" s="242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60"/>
      <c r="R160" s="460"/>
      <c r="S160" s="462"/>
      <c r="T160" s="463"/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03" t="s">
        <v>430</v>
      </c>
      <c r="B162" s="503"/>
      <c r="C162" s="503"/>
      <c r="D162" s="374">
        <f>D163</f>
        <v>3055000</v>
      </c>
      <c r="E162" s="374">
        <f t="shared" ref="E162:T162" si="159">E163</f>
        <v>43000</v>
      </c>
      <c r="F162" s="169">
        <f t="shared" si="159"/>
        <v>0</v>
      </c>
      <c r="G162" s="169">
        <f t="shared" si="159"/>
        <v>43000</v>
      </c>
      <c r="H162" s="169">
        <f t="shared" si="159"/>
        <v>0</v>
      </c>
      <c r="I162" s="169">
        <f t="shared" si="159"/>
        <v>0</v>
      </c>
      <c r="J162" s="169">
        <f t="shared" si="159"/>
        <v>0</v>
      </c>
      <c r="K162" s="169">
        <f t="shared" si="159"/>
        <v>0</v>
      </c>
      <c r="L162" s="169">
        <f t="shared" si="159"/>
        <v>0</v>
      </c>
      <c r="M162" s="169">
        <f t="shared" si="159"/>
        <v>0</v>
      </c>
      <c r="N162" s="169">
        <f t="shared" si="159"/>
        <v>0</v>
      </c>
      <c r="O162" s="169">
        <f t="shared" si="159"/>
        <v>0</v>
      </c>
      <c r="P162" s="169">
        <f t="shared" si="159"/>
        <v>0</v>
      </c>
      <c r="Q162" s="169">
        <f t="shared" si="159"/>
        <v>0</v>
      </c>
      <c r="R162" s="169">
        <f t="shared" si="159"/>
        <v>0</v>
      </c>
      <c r="S162" s="282">
        <f t="shared" si="159"/>
        <v>43980.399999999994</v>
      </c>
      <c r="T162" s="374">
        <f t="shared" si="159"/>
        <v>44508.164799999991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">
      <c r="A163" s="352"/>
      <c r="B163" s="353" t="s">
        <v>226</v>
      </c>
      <c r="C163" s="354" t="s">
        <v>377</v>
      </c>
      <c r="D163" s="355">
        <f>SUM(D164)</f>
        <v>3055000</v>
      </c>
      <c r="E163" s="355">
        <f t="shared" ref="E163:T163" si="160">SUM(E164)</f>
        <v>43000</v>
      </c>
      <c r="F163" s="159">
        <f t="shared" si="160"/>
        <v>0</v>
      </c>
      <c r="G163" s="159">
        <f t="shared" si="160"/>
        <v>43000</v>
      </c>
      <c r="H163" s="159">
        <f t="shared" si="160"/>
        <v>0</v>
      </c>
      <c r="I163" s="159">
        <f t="shared" si="160"/>
        <v>0</v>
      </c>
      <c r="J163" s="159">
        <f t="shared" si="160"/>
        <v>0</v>
      </c>
      <c r="K163" s="159">
        <f t="shared" si="160"/>
        <v>0</v>
      </c>
      <c r="L163" s="159">
        <f t="shared" si="160"/>
        <v>0</v>
      </c>
      <c r="M163" s="159">
        <f t="shared" si="160"/>
        <v>0</v>
      </c>
      <c r="N163" s="159">
        <f t="shared" si="160"/>
        <v>0</v>
      </c>
      <c r="O163" s="159">
        <f t="shared" si="160"/>
        <v>0</v>
      </c>
      <c r="P163" s="159">
        <f t="shared" si="160"/>
        <v>0</v>
      </c>
      <c r="Q163" s="159">
        <f t="shared" si="160"/>
        <v>0</v>
      </c>
      <c r="R163" s="159">
        <f t="shared" si="160"/>
        <v>0</v>
      </c>
      <c r="S163" s="273">
        <f t="shared" si="160"/>
        <v>43980.399999999994</v>
      </c>
      <c r="T163" s="355">
        <f t="shared" si="160"/>
        <v>44508.164799999991</v>
      </c>
    </row>
    <row r="164" spans="1:32" s="172" customFormat="1" ht="18">
      <c r="A164" s="362" t="s">
        <v>456</v>
      </c>
      <c r="B164" s="363" t="s">
        <v>231</v>
      </c>
      <c r="C164" s="364" t="s">
        <v>232</v>
      </c>
      <c r="D164" s="365">
        <v>3055000</v>
      </c>
      <c r="E164" s="351">
        <f>F164+G164+H164+Q164+R164</f>
        <v>43000</v>
      </c>
      <c r="F164" s="458"/>
      <c r="G164" s="458">
        <v>43000</v>
      </c>
      <c r="H164" s="242">
        <f t="shared" ref="H164" si="16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1">
        <f t="shared" ref="S164" si="162">+E164*102.28%</f>
        <v>43980.399999999994</v>
      </c>
      <c r="T164" s="458">
        <f t="shared" ref="T164" si="163">+S164*101.2%</f>
        <v>44508.164799999991</v>
      </c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44" t="s">
        <v>461</v>
      </c>
      <c r="B166" s="545"/>
      <c r="C166" s="546"/>
      <c r="D166" s="394">
        <f>D27+D70</f>
        <v>256186000</v>
      </c>
      <c r="E166" s="394">
        <f>E27+E70</f>
        <v>3581000</v>
      </c>
      <c r="F166" s="177">
        <f t="shared" ref="F166:T166" si="164">F27+F70</f>
        <v>200000</v>
      </c>
      <c r="G166" s="177">
        <f t="shared" si="164"/>
        <v>2260000</v>
      </c>
      <c r="H166" s="177">
        <f t="shared" si="164"/>
        <v>1121000</v>
      </c>
      <c r="I166" s="177">
        <f t="shared" si="164"/>
        <v>0</v>
      </c>
      <c r="J166" s="177">
        <f t="shared" si="164"/>
        <v>0</v>
      </c>
      <c r="K166" s="177">
        <f t="shared" si="164"/>
        <v>1046000</v>
      </c>
      <c r="L166" s="177">
        <f t="shared" si="164"/>
        <v>75000</v>
      </c>
      <c r="M166" s="177">
        <f t="shared" si="164"/>
        <v>0</v>
      </c>
      <c r="N166" s="177">
        <f t="shared" si="164"/>
        <v>0</v>
      </c>
      <c r="O166" s="177">
        <f t="shared" si="164"/>
        <v>0</v>
      </c>
      <c r="P166" s="177">
        <f t="shared" si="164"/>
        <v>0</v>
      </c>
      <c r="Q166" s="177">
        <f t="shared" si="164"/>
        <v>0</v>
      </c>
      <c r="R166" s="177">
        <f t="shared" si="164"/>
        <v>0</v>
      </c>
      <c r="S166" s="284">
        <f t="shared" si="164"/>
        <v>3662646.7999999993</v>
      </c>
      <c r="T166" s="378">
        <f t="shared" si="164"/>
        <v>3706598.5615999997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">
      <c r="A168" s="180" t="s">
        <v>483</v>
      </c>
      <c r="B168" s="178"/>
      <c r="C168" s="162"/>
      <c r="D168" s="366"/>
      <c r="E168" s="366"/>
      <c r="F168" s="181"/>
      <c r="G168" s="181"/>
      <c r="H168" s="179"/>
      <c r="I168" s="161"/>
      <c r="J168" s="161"/>
      <c r="K168" s="182" t="s">
        <v>449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8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25" t="s">
        <v>450</v>
      </c>
      <c r="S169" s="525"/>
      <c r="T169" s="525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546875" defaultRowHeight="15"/>
  <cols>
    <col min="1" max="1" width="4.6640625" style="48" customWidth="1"/>
    <col min="2" max="2" width="4.6640625" style="106" customWidth="1"/>
    <col min="3" max="3" width="41.109375" style="44" customWidth="1"/>
    <col min="4" max="5" width="5.88671875" style="48" customWidth="1"/>
    <col min="6" max="7" width="12.5546875" style="107" customWidth="1"/>
    <col min="8" max="8" width="13.88671875" style="107" customWidth="1"/>
    <col min="9" max="16384" width="22.5546875" style="44"/>
  </cols>
  <sheetData>
    <row r="1" spans="1:8">
      <c r="A1" s="39" t="s">
        <v>355</v>
      </c>
      <c r="B1" s="40"/>
      <c r="C1" s="41"/>
      <c r="D1" s="42"/>
      <c r="E1" s="42"/>
      <c r="F1" s="43"/>
      <c r="G1" s="43"/>
      <c r="H1" s="43"/>
    </row>
    <row r="2" spans="1:8">
      <c r="A2" s="39" t="s">
        <v>356</v>
      </c>
      <c r="B2" s="40"/>
      <c r="C2" s="41"/>
      <c r="D2" s="42"/>
      <c r="E2" s="42"/>
      <c r="F2" s="43"/>
      <c r="G2" s="43"/>
      <c r="H2" s="43"/>
    </row>
    <row r="3" spans="1:8">
      <c r="A3" s="39" t="s">
        <v>357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7" t="s">
        <v>358</v>
      </c>
      <c r="B6" s="547"/>
      <c r="C6" s="547"/>
      <c r="D6" s="547"/>
      <c r="E6" s="547"/>
      <c r="F6" s="547"/>
      <c r="G6" s="547"/>
      <c r="H6" s="547"/>
    </row>
    <row r="7" spans="1:8">
      <c r="A7" s="45"/>
      <c r="B7" s="46"/>
      <c r="C7" s="47"/>
      <c r="F7" s="49"/>
      <c r="G7" s="50"/>
      <c r="H7" s="50"/>
    </row>
    <row r="8" spans="1:8" s="51" customFormat="1">
      <c r="A8" s="547" t="s">
        <v>359</v>
      </c>
      <c r="B8" s="547"/>
      <c r="C8" s="547"/>
      <c r="D8" s="547"/>
      <c r="E8" s="547"/>
      <c r="F8" s="547"/>
      <c r="G8" s="547"/>
      <c r="H8" s="547"/>
    </row>
    <row r="9" spans="1:8" s="52" customFormat="1" ht="15" customHeight="1">
      <c r="A9" s="547" t="s">
        <v>360</v>
      </c>
      <c r="B9" s="547"/>
      <c r="C9" s="547"/>
      <c r="D9" s="547"/>
      <c r="E9" s="547"/>
      <c r="F9" s="547"/>
      <c r="G9" s="547"/>
      <c r="H9" s="547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361</v>
      </c>
      <c r="B12" s="62" t="s">
        <v>362</v>
      </c>
      <c r="C12" s="63" t="s">
        <v>197</v>
      </c>
      <c r="D12" s="64" t="s">
        <v>363</v>
      </c>
      <c r="E12" s="61" t="s">
        <v>364</v>
      </c>
      <c r="F12" s="65" t="s">
        <v>365</v>
      </c>
      <c r="G12" s="65" t="s">
        <v>366</v>
      </c>
      <c r="H12" s="65"/>
    </row>
    <row r="13" spans="1:8" s="60" customFormat="1" ht="15" customHeight="1">
      <c r="A13" s="66"/>
      <c r="B13" s="67"/>
      <c r="C13" s="68"/>
      <c r="D13" s="69" t="s">
        <v>367</v>
      </c>
      <c r="E13" s="66" t="s">
        <v>368</v>
      </c>
      <c r="F13" s="70" t="s">
        <v>369</v>
      </c>
      <c r="G13" s="71" t="s">
        <v>370</v>
      </c>
      <c r="H13" s="71" t="s">
        <v>371</v>
      </c>
    </row>
    <row r="14" spans="1:8" s="60" customFormat="1" ht="15" customHeight="1">
      <c r="A14" s="66"/>
      <c r="B14" s="67"/>
      <c r="C14" s="68"/>
      <c r="D14" s="69"/>
      <c r="E14" s="66"/>
      <c r="F14" s="72" t="s">
        <v>372</v>
      </c>
      <c r="G14" s="73" t="s">
        <v>373</v>
      </c>
      <c r="H14" s="73" t="s">
        <v>374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6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6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6">
      <c r="A19" s="81"/>
      <c r="B19" s="82" t="s">
        <v>217</v>
      </c>
      <c r="C19" s="83" t="s">
        <v>375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376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376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6">
      <c r="A22" s="81"/>
      <c r="B22" s="82" t="s">
        <v>226</v>
      </c>
      <c r="C22" s="83" t="s">
        <v>377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376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376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376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376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6">
      <c r="A27" s="81"/>
      <c r="B27" s="82" t="s">
        <v>241</v>
      </c>
      <c r="C27" s="83" t="s">
        <v>378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376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376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376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376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376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376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376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376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376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6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376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376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376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376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6">
      <c r="A42" s="81"/>
      <c r="B42" s="82" t="s">
        <v>281</v>
      </c>
      <c r="C42" s="83" t="s">
        <v>379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376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376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376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380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6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6">
      <c r="A56" s="81"/>
      <c r="B56" s="82" t="s">
        <v>321</v>
      </c>
      <c r="C56" s="83" t="s">
        <v>381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382</v>
      </c>
      <c r="D57" s="85" t="s">
        <v>376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6">
      <c r="A58" s="81"/>
      <c r="B58" s="82" t="s">
        <v>298</v>
      </c>
      <c r="C58" s="83" t="s">
        <v>383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384</v>
      </c>
      <c r="D59" s="85" t="s">
        <v>376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385</v>
      </c>
      <c r="D60" s="85" t="s">
        <v>376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386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387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6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6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6">
      <c r="A67" s="81"/>
      <c r="B67" s="82" t="s">
        <v>354</v>
      </c>
      <c r="C67" s="83" t="s">
        <v>388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376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6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376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6">
      <c r="A71" s="81"/>
      <c r="B71" s="82" t="s">
        <v>312</v>
      </c>
      <c r="C71" s="83" t="s">
        <v>389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376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376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6">
      <c r="A74" s="81"/>
      <c r="B74" s="82" t="s">
        <v>217</v>
      </c>
      <c r="C74" s="83" t="s">
        <v>375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376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6">
      <c r="A76" s="81"/>
      <c r="B76" s="82" t="s">
        <v>287</v>
      </c>
      <c r="C76" s="83" t="s">
        <v>390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376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391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6">
      <c r="A80" s="78" t="s">
        <v>392</v>
      </c>
      <c r="B80" s="78"/>
      <c r="C80" s="93"/>
      <c r="D80" s="75"/>
      <c r="E80" s="75"/>
      <c r="F80" s="79"/>
      <c r="G80" s="79"/>
      <c r="H80" s="79"/>
    </row>
    <row r="81" spans="1:8" s="80" customFormat="1" ht="15.6">
      <c r="A81" s="81"/>
      <c r="B81" s="82" t="s">
        <v>289</v>
      </c>
      <c r="C81" s="83" t="s">
        <v>393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376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394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6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6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395</v>
      </c>
      <c r="D87" s="85" t="s">
        <v>376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396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6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6">
      <c r="A91" s="81"/>
      <c r="B91" s="82" t="s">
        <v>226</v>
      </c>
      <c r="C91" s="83" t="s">
        <v>377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376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397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6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6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398</v>
      </c>
      <c r="D97" s="85" t="s">
        <v>376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399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6">
      <c r="A103" s="78" t="s">
        <v>400</v>
      </c>
      <c r="B103" s="78"/>
      <c r="C103" s="93"/>
      <c r="D103" s="75"/>
      <c r="E103" s="75"/>
      <c r="F103" s="79"/>
      <c r="G103" s="79"/>
      <c r="H103" s="79"/>
    </row>
    <row r="104" spans="1:8" s="80" customFormat="1" ht="15.6">
      <c r="A104" s="81"/>
      <c r="B104" s="82" t="s">
        <v>241</v>
      </c>
      <c r="C104" s="83" t="s">
        <v>378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376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6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376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401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402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403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404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405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406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407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408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409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410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411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412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413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414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415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6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6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376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416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6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6">
      <c r="A130" s="81"/>
      <c r="B130" s="82" t="s">
        <v>354</v>
      </c>
      <c r="C130" s="83" t="s">
        <v>388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376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6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376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6">
      <c r="A134" s="81"/>
      <c r="B134" s="82" t="s">
        <v>312</v>
      </c>
      <c r="C134" s="83" t="s">
        <v>417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418</v>
      </c>
      <c r="D135" s="85" t="s">
        <v>376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419</v>
      </c>
      <c r="D136" s="85" t="s">
        <v>376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6">
      <c r="A137" s="81"/>
      <c r="B137" s="82" t="s">
        <v>217</v>
      </c>
      <c r="C137" s="83" t="s">
        <v>375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376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6">
      <c r="A139" s="81"/>
      <c r="B139" s="82" t="s">
        <v>241</v>
      </c>
      <c r="C139" s="83" t="s">
        <v>378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376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420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6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6">
      <c r="A152" s="81"/>
      <c r="B152" s="82" t="s">
        <v>354</v>
      </c>
      <c r="C152" s="83" t="s">
        <v>388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376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6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376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6">
      <c r="A156" s="81"/>
      <c r="B156" s="82" t="s">
        <v>312</v>
      </c>
      <c r="C156" s="83" t="s">
        <v>417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418</v>
      </c>
      <c r="D157" s="85" t="s">
        <v>376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419</v>
      </c>
      <c r="D158" s="85" t="s">
        <v>376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6">
      <c r="A159" s="81"/>
      <c r="B159" s="82" t="s">
        <v>217</v>
      </c>
      <c r="C159" s="83" t="s">
        <v>375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376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6">
      <c r="A161" s="81"/>
      <c r="B161" s="82" t="s">
        <v>241</v>
      </c>
      <c r="C161" s="83" t="s">
        <v>378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376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421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6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6">
      <c r="A166" s="81"/>
      <c r="B166" s="82" t="s">
        <v>226</v>
      </c>
      <c r="C166" s="83" t="s">
        <v>377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376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6">
      <c r="A168" s="81"/>
      <c r="B168" s="82" t="s">
        <v>241</v>
      </c>
      <c r="C168" s="83" t="s">
        <v>378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376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376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422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6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6">
      <c r="A174" s="81"/>
      <c r="B174" s="82" t="s">
        <v>241</v>
      </c>
      <c r="C174" s="83" t="s">
        <v>378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376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6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376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6">
      <c r="A178" s="81"/>
      <c r="B178" s="82" t="s">
        <v>321</v>
      </c>
      <c r="C178" s="83" t="s">
        <v>381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376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6">
      <c r="A180" s="81"/>
      <c r="B180" s="82">
        <v>422</v>
      </c>
      <c r="C180" s="83" t="s">
        <v>383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376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376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6">
      <c r="A183" s="81"/>
      <c r="B183" s="82" t="s">
        <v>423</v>
      </c>
      <c r="C183" s="83" t="s">
        <v>424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376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6">
      <c r="A185" s="81"/>
      <c r="B185" s="82" t="s">
        <v>324</v>
      </c>
      <c r="C185" s="83" t="s">
        <v>425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376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426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8" t="s">
        <v>427</v>
      </c>
      <c r="B189" s="548"/>
      <c r="C189" s="548"/>
      <c r="D189" s="548"/>
      <c r="E189" s="548"/>
      <c r="F189" s="79"/>
      <c r="G189" s="79"/>
      <c r="H189" s="79"/>
    </row>
    <row r="190" spans="1:8" s="80" customFormat="1" ht="15.6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428</v>
      </c>
      <c r="D191" s="85" t="s">
        <v>376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429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6">
      <c r="A198" s="78" t="s">
        <v>430</v>
      </c>
      <c r="B198" s="78"/>
      <c r="C198" s="93"/>
      <c r="D198" s="75"/>
      <c r="E198" s="75"/>
      <c r="F198" s="79"/>
      <c r="G198" s="79"/>
      <c r="H198" s="79"/>
    </row>
    <row r="199" spans="1:8" s="80" customFormat="1" ht="15.6">
      <c r="A199" s="81"/>
      <c r="B199" s="82" t="s">
        <v>226</v>
      </c>
      <c r="C199" s="83" t="s">
        <v>377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376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431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432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433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13" sqref="F13"/>
    </sheetView>
  </sheetViews>
  <sheetFormatPr defaultRowHeight="15.6"/>
  <cols>
    <col min="1" max="1" width="5.109375" style="194" customWidth="1"/>
    <col min="2" max="2" width="8.5546875" style="195" customWidth="1"/>
    <col min="3" max="3" width="65.44140625" style="196" customWidth="1"/>
    <col min="4" max="4" width="18.6640625" style="381" hidden="1" customWidth="1"/>
    <col min="5" max="5" width="18.6640625" style="455" customWidth="1"/>
    <col min="6" max="7" width="16.6640625" style="381" customWidth="1"/>
    <col min="8" max="8" width="17.88671875" style="455" customWidth="1"/>
    <col min="9" max="10" width="14.6640625" style="456" customWidth="1"/>
    <col min="11" max="11" width="19.5546875" style="456" customWidth="1"/>
    <col min="12" max="12" width="18" style="456" customWidth="1"/>
    <col min="13" max="13" width="14.5546875" style="456" customWidth="1"/>
    <col min="14" max="14" width="15.109375" style="456" customWidth="1"/>
    <col min="15" max="16" width="15.6640625" style="456" customWidth="1"/>
    <col min="17" max="17" width="16.109375" style="457" customWidth="1"/>
    <col min="18" max="18" width="16.5546875" style="457" customWidth="1"/>
    <col min="19" max="19" width="19.109375" style="381" customWidth="1"/>
    <col min="20" max="20" width="19.6640625" style="381" customWidth="1"/>
    <col min="21" max="257" width="9.109375" style="112"/>
    <col min="258" max="258" width="5.109375" style="112" customWidth="1"/>
    <col min="259" max="259" width="8.5546875" style="112" customWidth="1"/>
    <col min="260" max="260" width="65.44140625" style="112" customWidth="1"/>
    <col min="261" max="261" width="18.6640625" style="112" customWidth="1"/>
    <col min="262" max="263" width="16.6640625" style="112" customWidth="1"/>
    <col min="264" max="264" width="20.33203125" style="112" customWidth="1"/>
    <col min="265" max="266" width="14.6640625" style="112" customWidth="1"/>
    <col min="267" max="267" width="19.5546875" style="112" customWidth="1"/>
    <col min="268" max="269" width="18" style="112" customWidth="1"/>
    <col min="270" max="270" width="15.109375" style="112" customWidth="1"/>
    <col min="271" max="272" width="15.6640625" style="112" customWidth="1"/>
    <col min="273" max="273" width="16.109375" style="112" customWidth="1"/>
    <col min="274" max="274" width="16.5546875" style="112" customWidth="1"/>
    <col min="275" max="276" width="16.6640625" style="112" customWidth="1"/>
    <col min="277" max="513" width="9.109375" style="112"/>
    <col min="514" max="514" width="5.109375" style="112" customWidth="1"/>
    <col min="515" max="515" width="8.5546875" style="112" customWidth="1"/>
    <col min="516" max="516" width="65.44140625" style="112" customWidth="1"/>
    <col min="517" max="517" width="18.6640625" style="112" customWidth="1"/>
    <col min="518" max="519" width="16.6640625" style="112" customWidth="1"/>
    <col min="520" max="520" width="20.33203125" style="112" customWidth="1"/>
    <col min="521" max="522" width="14.6640625" style="112" customWidth="1"/>
    <col min="523" max="523" width="19.5546875" style="112" customWidth="1"/>
    <col min="524" max="525" width="18" style="112" customWidth="1"/>
    <col min="526" max="526" width="15.109375" style="112" customWidth="1"/>
    <col min="527" max="528" width="15.6640625" style="112" customWidth="1"/>
    <col min="529" max="529" width="16.109375" style="112" customWidth="1"/>
    <col min="530" max="530" width="16.5546875" style="112" customWidth="1"/>
    <col min="531" max="532" width="16.6640625" style="112" customWidth="1"/>
    <col min="533" max="769" width="9.109375" style="112"/>
    <col min="770" max="770" width="5.109375" style="112" customWidth="1"/>
    <col min="771" max="771" width="8.5546875" style="112" customWidth="1"/>
    <col min="772" max="772" width="65.44140625" style="112" customWidth="1"/>
    <col min="773" max="773" width="18.6640625" style="112" customWidth="1"/>
    <col min="774" max="775" width="16.6640625" style="112" customWidth="1"/>
    <col min="776" max="776" width="20.33203125" style="112" customWidth="1"/>
    <col min="777" max="778" width="14.6640625" style="112" customWidth="1"/>
    <col min="779" max="779" width="19.5546875" style="112" customWidth="1"/>
    <col min="780" max="781" width="18" style="112" customWidth="1"/>
    <col min="782" max="782" width="15.109375" style="112" customWidth="1"/>
    <col min="783" max="784" width="15.6640625" style="112" customWidth="1"/>
    <col min="785" max="785" width="16.109375" style="112" customWidth="1"/>
    <col min="786" max="786" width="16.5546875" style="112" customWidth="1"/>
    <col min="787" max="788" width="16.6640625" style="112" customWidth="1"/>
    <col min="789" max="1025" width="9.109375" style="112"/>
    <col min="1026" max="1026" width="5.109375" style="112" customWidth="1"/>
    <col min="1027" max="1027" width="8.5546875" style="112" customWidth="1"/>
    <col min="1028" max="1028" width="65.44140625" style="112" customWidth="1"/>
    <col min="1029" max="1029" width="18.6640625" style="112" customWidth="1"/>
    <col min="1030" max="1031" width="16.6640625" style="112" customWidth="1"/>
    <col min="1032" max="1032" width="20.33203125" style="112" customWidth="1"/>
    <col min="1033" max="1034" width="14.6640625" style="112" customWidth="1"/>
    <col min="1035" max="1035" width="19.5546875" style="112" customWidth="1"/>
    <col min="1036" max="1037" width="18" style="112" customWidth="1"/>
    <col min="1038" max="1038" width="15.109375" style="112" customWidth="1"/>
    <col min="1039" max="1040" width="15.6640625" style="112" customWidth="1"/>
    <col min="1041" max="1041" width="16.109375" style="112" customWidth="1"/>
    <col min="1042" max="1042" width="16.5546875" style="112" customWidth="1"/>
    <col min="1043" max="1044" width="16.6640625" style="112" customWidth="1"/>
    <col min="1045" max="1281" width="9.109375" style="112"/>
    <col min="1282" max="1282" width="5.109375" style="112" customWidth="1"/>
    <col min="1283" max="1283" width="8.5546875" style="112" customWidth="1"/>
    <col min="1284" max="1284" width="65.44140625" style="112" customWidth="1"/>
    <col min="1285" max="1285" width="18.6640625" style="112" customWidth="1"/>
    <col min="1286" max="1287" width="16.6640625" style="112" customWidth="1"/>
    <col min="1288" max="1288" width="20.33203125" style="112" customWidth="1"/>
    <col min="1289" max="1290" width="14.6640625" style="112" customWidth="1"/>
    <col min="1291" max="1291" width="19.5546875" style="112" customWidth="1"/>
    <col min="1292" max="1293" width="18" style="112" customWidth="1"/>
    <col min="1294" max="1294" width="15.109375" style="112" customWidth="1"/>
    <col min="1295" max="1296" width="15.6640625" style="112" customWidth="1"/>
    <col min="1297" max="1297" width="16.109375" style="112" customWidth="1"/>
    <col min="1298" max="1298" width="16.5546875" style="112" customWidth="1"/>
    <col min="1299" max="1300" width="16.6640625" style="112" customWidth="1"/>
    <col min="1301" max="1537" width="9.109375" style="112"/>
    <col min="1538" max="1538" width="5.109375" style="112" customWidth="1"/>
    <col min="1539" max="1539" width="8.5546875" style="112" customWidth="1"/>
    <col min="1540" max="1540" width="65.44140625" style="112" customWidth="1"/>
    <col min="1541" max="1541" width="18.6640625" style="112" customWidth="1"/>
    <col min="1542" max="1543" width="16.6640625" style="112" customWidth="1"/>
    <col min="1544" max="1544" width="20.33203125" style="112" customWidth="1"/>
    <col min="1545" max="1546" width="14.6640625" style="112" customWidth="1"/>
    <col min="1547" max="1547" width="19.5546875" style="112" customWidth="1"/>
    <col min="1548" max="1549" width="18" style="112" customWidth="1"/>
    <col min="1550" max="1550" width="15.109375" style="112" customWidth="1"/>
    <col min="1551" max="1552" width="15.6640625" style="112" customWidth="1"/>
    <col min="1553" max="1553" width="16.109375" style="112" customWidth="1"/>
    <col min="1554" max="1554" width="16.5546875" style="112" customWidth="1"/>
    <col min="1555" max="1556" width="16.6640625" style="112" customWidth="1"/>
    <col min="1557" max="1793" width="9.109375" style="112"/>
    <col min="1794" max="1794" width="5.109375" style="112" customWidth="1"/>
    <col min="1795" max="1795" width="8.5546875" style="112" customWidth="1"/>
    <col min="1796" max="1796" width="65.44140625" style="112" customWidth="1"/>
    <col min="1797" max="1797" width="18.6640625" style="112" customWidth="1"/>
    <col min="1798" max="1799" width="16.6640625" style="112" customWidth="1"/>
    <col min="1800" max="1800" width="20.33203125" style="112" customWidth="1"/>
    <col min="1801" max="1802" width="14.6640625" style="112" customWidth="1"/>
    <col min="1803" max="1803" width="19.5546875" style="112" customWidth="1"/>
    <col min="1804" max="1805" width="18" style="112" customWidth="1"/>
    <col min="1806" max="1806" width="15.109375" style="112" customWidth="1"/>
    <col min="1807" max="1808" width="15.6640625" style="112" customWidth="1"/>
    <col min="1809" max="1809" width="16.109375" style="112" customWidth="1"/>
    <col min="1810" max="1810" width="16.5546875" style="112" customWidth="1"/>
    <col min="1811" max="1812" width="16.6640625" style="112" customWidth="1"/>
    <col min="1813" max="2049" width="9.109375" style="112"/>
    <col min="2050" max="2050" width="5.109375" style="112" customWidth="1"/>
    <col min="2051" max="2051" width="8.5546875" style="112" customWidth="1"/>
    <col min="2052" max="2052" width="65.44140625" style="112" customWidth="1"/>
    <col min="2053" max="2053" width="18.6640625" style="112" customWidth="1"/>
    <col min="2054" max="2055" width="16.6640625" style="112" customWidth="1"/>
    <col min="2056" max="2056" width="20.33203125" style="112" customWidth="1"/>
    <col min="2057" max="2058" width="14.6640625" style="112" customWidth="1"/>
    <col min="2059" max="2059" width="19.5546875" style="112" customWidth="1"/>
    <col min="2060" max="2061" width="18" style="112" customWidth="1"/>
    <col min="2062" max="2062" width="15.109375" style="112" customWidth="1"/>
    <col min="2063" max="2064" width="15.6640625" style="112" customWidth="1"/>
    <col min="2065" max="2065" width="16.109375" style="112" customWidth="1"/>
    <col min="2066" max="2066" width="16.5546875" style="112" customWidth="1"/>
    <col min="2067" max="2068" width="16.6640625" style="112" customWidth="1"/>
    <col min="2069" max="2305" width="9.109375" style="112"/>
    <col min="2306" max="2306" width="5.109375" style="112" customWidth="1"/>
    <col min="2307" max="2307" width="8.5546875" style="112" customWidth="1"/>
    <col min="2308" max="2308" width="65.44140625" style="112" customWidth="1"/>
    <col min="2309" max="2309" width="18.6640625" style="112" customWidth="1"/>
    <col min="2310" max="2311" width="16.6640625" style="112" customWidth="1"/>
    <col min="2312" max="2312" width="20.33203125" style="112" customWidth="1"/>
    <col min="2313" max="2314" width="14.6640625" style="112" customWidth="1"/>
    <col min="2315" max="2315" width="19.5546875" style="112" customWidth="1"/>
    <col min="2316" max="2317" width="18" style="112" customWidth="1"/>
    <col min="2318" max="2318" width="15.109375" style="112" customWidth="1"/>
    <col min="2319" max="2320" width="15.6640625" style="112" customWidth="1"/>
    <col min="2321" max="2321" width="16.109375" style="112" customWidth="1"/>
    <col min="2322" max="2322" width="16.5546875" style="112" customWidth="1"/>
    <col min="2323" max="2324" width="16.6640625" style="112" customWidth="1"/>
    <col min="2325" max="2561" width="9.109375" style="112"/>
    <col min="2562" max="2562" width="5.109375" style="112" customWidth="1"/>
    <col min="2563" max="2563" width="8.5546875" style="112" customWidth="1"/>
    <col min="2564" max="2564" width="65.44140625" style="112" customWidth="1"/>
    <col min="2565" max="2565" width="18.6640625" style="112" customWidth="1"/>
    <col min="2566" max="2567" width="16.6640625" style="112" customWidth="1"/>
    <col min="2568" max="2568" width="20.33203125" style="112" customWidth="1"/>
    <col min="2569" max="2570" width="14.6640625" style="112" customWidth="1"/>
    <col min="2571" max="2571" width="19.5546875" style="112" customWidth="1"/>
    <col min="2572" max="2573" width="18" style="112" customWidth="1"/>
    <col min="2574" max="2574" width="15.109375" style="112" customWidth="1"/>
    <col min="2575" max="2576" width="15.6640625" style="112" customWidth="1"/>
    <col min="2577" max="2577" width="16.109375" style="112" customWidth="1"/>
    <col min="2578" max="2578" width="16.5546875" style="112" customWidth="1"/>
    <col min="2579" max="2580" width="16.6640625" style="112" customWidth="1"/>
    <col min="2581" max="2817" width="9.109375" style="112"/>
    <col min="2818" max="2818" width="5.109375" style="112" customWidth="1"/>
    <col min="2819" max="2819" width="8.5546875" style="112" customWidth="1"/>
    <col min="2820" max="2820" width="65.44140625" style="112" customWidth="1"/>
    <col min="2821" max="2821" width="18.6640625" style="112" customWidth="1"/>
    <col min="2822" max="2823" width="16.6640625" style="112" customWidth="1"/>
    <col min="2824" max="2824" width="20.33203125" style="112" customWidth="1"/>
    <col min="2825" max="2826" width="14.6640625" style="112" customWidth="1"/>
    <col min="2827" max="2827" width="19.5546875" style="112" customWidth="1"/>
    <col min="2828" max="2829" width="18" style="112" customWidth="1"/>
    <col min="2830" max="2830" width="15.109375" style="112" customWidth="1"/>
    <col min="2831" max="2832" width="15.6640625" style="112" customWidth="1"/>
    <col min="2833" max="2833" width="16.109375" style="112" customWidth="1"/>
    <col min="2834" max="2834" width="16.5546875" style="112" customWidth="1"/>
    <col min="2835" max="2836" width="16.6640625" style="112" customWidth="1"/>
    <col min="2837" max="3073" width="9.109375" style="112"/>
    <col min="3074" max="3074" width="5.109375" style="112" customWidth="1"/>
    <col min="3075" max="3075" width="8.5546875" style="112" customWidth="1"/>
    <col min="3076" max="3076" width="65.44140625" style="112" customWidth="1"/>
    <col min="3077" max="3077" width="18.6640625" style="112" customWidth="1"/>
    <col min="3078" max="3079" width="16.6640625" style="112" customWidth="1"/>
    <col min="3080" max="3080" width="20.33203125" style="112" customWidth="1"/>
    <col min="3081" max="3082" width="14.6640625" style="112" customWidth="1"/>
    <col min="3083" max="3083" width="19.5546875" style="112" customWidth="1"/>
    <col min="3084" max="3085" width="18" style="112" customWidth="1"/>
    <col min="3086" max="3086" width="15.109375" style="112" customWidth="1"/>
    <col min="3087" max="3088" width="15.6640625" style="112" customWidth="1"/>
    <col min="3089" max="3089" width="16.109375" style="112" customWidth="1"/>
    <col min="3090" max="3090" width="16.5546875" style="112" customWidth="1"/>
    <col min="3091" max="3092" width="16.6640625" style="112" customWidth="1"/>
    <col min="3093" max="3329" width="9.109375" style="112"/>
    <col min="3330" max="3330" width="5.109375" style="112" customWidth="1"/>
    <col min="3331" max="3331" width="8.5546875" style="112" customWidth="1"/>
    <col min="3332" max="3332" width="65.44140625" style="112" customWidth="1"/>
    <col min="3333" max="3333" width="18.6640625" style="112" customWidth="1"/>
    <col min="3334" max="3335" width="16.6640625" style="112" customWidth="1"/>
    <col min="3336" max="3336" width="20.33203125" style="112" customWidth="1"/>
    <col min="3337" max="3338" width="14.6640625" style="112" customWidth="1"/>
    <col min="3339" max="3339" width="19.5546875" style="112" customWidth="1"/>
    <col min="3340" max="3341" width="18" style="112" customWidth="1"/>
    <col min="3342" max="3342" width="15.109375" style="112" customWidth="1"/>
    <col min="3343" max="3344" width="15.6640625" style="112" customWidth="1"/>
    <col min="3345" max="3345" width="16.109375" style="112" customWidth="1"/>
    <col min="3346" max="3346" width="16.5546875" style="112" customWidth="1"/>
    <col min="3347" max="3348" width="16.6640625" style="112" customWidth="1"/>
    <col min="3349" max="3585" width="9.109375" style="112"/>
    <col min="3586" max="3586" width="5.109375" style="112" customWidth="1"/>
    <col min="3587" max="3587" width="8.5546875" style="112" customWidth="1"/>
    <col min="3588" max="3588" width="65.44140625" style="112" customWidth="1"/>
    <col min="3589" max="3589" width="18.6640625" style="112" customWidth="1"/>
    <col min="3590" max="3591" width="16.6640625" style="112" customWidth="1"/>
    <col min="3592" max="3592" width="20.33203125" style="112" customWidth="1"/>
    <col min="3593" max="3594" width="14.6640625" style="112" customWidth="1"/>
    <col min="3595" max="3595" width="19.5546875" style="112" customWidth="1"/>
    <col min="3596" max="3597" width="18" style="112" customWidth="1"/>
    <col min="3598" max="3598" width="15.109375" style="112" customWidth="1"/>
    <col min="3599" max="3600" width="15.6640625" style="112" customWidth="1"/>
    <col min="3601" max="3601" width="16.109375" style="112" customWidth="1"/>
    <col min="3602" max="3602" width="16.5546875" style="112" customWidth="1"/>
    <col min="3603" max="3604" width="16.6640625" style="112" customWidth="1"/>
    <col min="3605" max="3841" width="9.109375" style="112"/>
    <col min="3842" max="3842" width="5.109375" style="112" customWidth="1"/>
    <col min="3843" max="3843" width="8.5546875" style="112" customWidth="1"/>
    <col min="3844" max="3844" width="65.44140625" style="112" customWidth="1"/>
    <col min="3845" max="3845" width="18.6640625" style="112" customWidth="1"/>
    <col min="3846" max="3847" width="16.6640625" style="112" customWidth="1"/>
    <col min="3848" max="3848" width="20.33203125" style="112" customWidth="1"/>
    <col min="3849" max="3850" width="14.6640625" style="112" customWidth="1"/>
    <col min="3851" max="3851" width="19.5546875" style="112" customWidth="1"/>
    <col min="3852" max="3853" width="18" style="112" customWidth="1"/>
    <col min="3854" max="3854" width="15.109375" style="112" customWidth="1"/>
    <col min="3855" max="3856" width="15.6640625" style="112" customWidth="1"/>
    <col min="3857" max="3857" width="16.109375" style="112" customWidth="1"/>
    <col min="3858" max="3858" width="16.5546875" style="112" customWidth="1"/>
    <col min="3859" max="3860" width="16.6640625" style="112" customWidth="1"/>
    <col min="3861" max="4097" width="9.109375" style="112"/>
    <col min="4098" max="4098" width="5.109375" style="112" customWidth="1"/>
    <col min="4099" max="4099" width="8.5546875" style="112" customWidth="1"/>
    <col min="4100" max="4100" width="65.44140625" style="112" customWidth="1"/>
    <col min="4101" max="4101" width="18.6640625" style="112" customWidth="1"/>
    <col min="4102" max="4103" width="16.6640625" style="112" customWidth="1"/>
    <col min="4104" max="4104" width="20.33203125" style="112" customWidth="1"/>
    <col min="4105" max="4106" width="14.6640625" style="112" customWidth="1"/>
    <col min="4107" max="4107" width="19.5546875" style="112" customWidth="1"/>
    <col min="4108" max="4109" width="18" style="112" customWidth="1"/>
    <col min="4110" max="4110" width="15.109375" style="112" customWidth="1"/>
    <col min="4111" max="4112" width="15.6640625" style="112" customWidth="1"/>
    <col min="4113" max="4113" width="16.109375" style="112" customWidth="1"/>
    <col min="4114" max="4114" width="16.5546875" style="112" customWidth="1"/>
    <col min="4115" max="4116" width="16.6640625" style="112" customWidth="1"/>
    <col min="4117" max="4353" width="9.109375" style="112"/>
    <col min="4354" max="4354" width="5.109375" style="112" customWidth="1"/>
    <col min="4355" max="4355" width="8.5546875" style="112" customWidth="1"/>
    <col min="4356" max="4356" width="65.44140625" style="112" customWidth="1"/>
    <col min="4357" max="4357" width="18.6640625" style="112" customWidth="1"/>
    <col min="4358" max="4359" width="16.6640625" style="112" customWidth="1"/>
    <col min="4360" max="4360" width="20.33203125" style="112" customWidth="1"/>
    <col min="4361" max="4362" width="14.6640625" style="112" customWidth="1"/>
    <col min="4363" max="4363" width="19.5546875" style="112" customWidth="1"/>
    <col min="4364" max="4365" width="18" style="112" customWidth="1"/>
    <col min="4366" max="4366" width="15.109375" style="112" customWidth="1"/>
    <col min="4367" max="4368" width="15.6640625" style="112" customWidth="1"/>
    <col min="4369" max="4369" width="16.109375" style="112" customWidth="1"/>
    <col min="4370" max="4370" width="16.5546875" style="112" customWidth="1"/>
    <col min="4371" max="4372" width="16.6640625" style="112" customWidth="1"/>
    <col min="4373" max="4609" width="9.109375" style="112"/>
    <col min="4610" max="4610" width="5.109375" style="112" customWidth="1"/>
    <col min="4611" max="4611" width="8.5546875" style="112" customWidth="1"/>
    <col min="4612" max="4612" width="65.44140625" style="112" customWidth="1"/>
    <col min="4613" max="4613" width="18.6640625" style="112" customWidth="1"/>
    <col min="4614" max="4615" width="16.6640625" style="112" customWidth="1"/>
    <col min="4616" max="4616" width="20.33203125" style="112" customWidth="1"/>
    <col min="4617" max="4618" width="14.6640625" style="112" customWidth="1"/>
    <col min="4619" max="4619" width="19.5546875" style="112" customWidth="1"/>
    <col min="4620" max="4621" width="18" style="112" customWidth="1"/>
    <col min="4622" max="4622" width="15.109375" style="112" customWidth="1"/>
    <col min="4623" max="4624" width="15.6640625" style="112" customWidth="1"/>
    <col min="4625" max="4625" width="16.109375" style="112" customWidth="1"/>
    <col min="4626" max="4626" width="16.5546875" style="112" customWidth="1"/>
    <col min="4627" max="4628" width="16.6640625" style="112" customWidth="1"/>
    <col min="4629" max="4865" width="9.109375" style="112"/>
    <col min="4866" max="4866" width="5.109375" style="112" customWidth="1"/>
    <col min="4867" max="4867" width="8.5546875" style="112" customWidth="1"/>
    <col min="4868" max="4868" width="65.44140625" style="112" customWidth="1"/>
    <col min="4869" max="4869" width="18.6640625" style="112" customWidth="1"/>
    <col min="4870" max="4871" width="16.6640625" style="112" customWidth="1"/>
    <col min="4872" max="4872" width="20.33203125" style="112" customWidth="1"/>
    <col min="4873" max="4874" width="14.6640625" style="112" customWidth="1"/>
    <col min="4875" max="4875" width="19.5546875" style="112" customWidth="1"/>
    <col min="4876" max="4877" width="18" style="112" customWidth="1"/>
    <col min="4878" max="4878" width="15.109375" style="112" customWidth="1"/>
    <col min="4879" max="4880" width="15.6640625" style="112" customWidth="1"/>
    <col min="4881" max="4881" width="16.109375" style="112" customWidth="1"/>
    <col min="4882" max="4882" width="16.5546875" style="112" customWidth="1"/>
    <col min="4883" max="4884" width="16.6640625" style="112" customWidth="1"/>
    <col min="4885" max="5121" width="9.109375" style="112"/>
    <col min="5122" max="5122" width="5.109375" style="112" customWidth="1"/>
    <col min="5123" max="5123" width="8.5546875" style="112" customWidth="1"/>
    <col min="5124" max="5124" width="65.44140625" style="112" customWidth="1"/>
    <col min="5125" max="5125" width="18.6640625" style="112" customWidth="1"/>
    <col min="5126" max="5127" width="16.6640625" style="112" customWidth="1"/>
    <col min="5128" max="5128" width="20.33203125" style="112" customWidth="1"/>
    <col min="5129" max="5130" width="14.6640625" style="112" customWidth="1"/>
    <col min="5131" max="5131" width="19.5546875" style="112" customWidth="1"/>
    <col min="5132" max="5133" width="18" style="112" customWidth="1"/>
    <col min="5134" max="5134" width="15.109375" style="112" customWidth="1"/>
    <col min="5135" max="5136" width="15.6640625" style="112" customWidth="1"/>
    <col min="5137" max="5137" width="16.109375" style="112" customWidth="1"/>
    <col min="5138" max="5138" width="16.5546875" style="112" customWidth="1"/>
    <col min="5139" max="5140" width="16.6640625" style="112" customWidth="1"/>
    <col min="5141" max="5377" width="9.109375" style="112"/>
    <col min="5378" max="5378" width="5.109375" style="112" customWidth="1"/>
    <col min="5379" max="5379" width="8.5546875" style="112" customWidth="1"/>
    <col min="5380" max="5380" width="65.44140625" style="112" customWidth="1"/>
    <col min="5381" max="5381" width="18.6640625" style="112" customWidth="1"/>
    <col min="5382" max="5383" width="16.6640625" style="112" customWidth="1"/>
    <col min="5384" max="5384" width="20.33203125" style="112" customWidth="1"/>
    <col min="5385" max="5386" width="14.6640625" style="112" customWidth="1"/>
    <col min="5387" max="5387" width="19.5546875" style="112" customWidth="1"/>
    <col min="5388" max="5389" width="18" style="112" customWidth="1"/>
    <col min="5390" max="5390" width="15.109375" style="112" customWidth="1"/>
    <col min="5391" max="5392" width="15.6640625" style="112" customWidth="1"/>
    <col min="5393" max="5393" width="16.109375" style="112" customWidth="1"/>
    <col min="5394" max="5394" width="16.5546875" style="112" customWidth="1"/>
    <col min="5395" max="5396" width="16.6640625" style="112" customWidth="1"/>
    <col min="5397" max="5633" width="9.109375" style="112"/>
    <col min="5634" max="5634" width="5.109375" style="112" customWidth="1"/>
    <col min="5635" max="5635" width="8.5546875" style="112" customWidth="1"/>
    <col min="5636" max="5636" width="65.44140625" style="112" customWidth="1"/>
    <col min="5637" max="5637" width="18.6640625" style="112" customWidth="1"/>
    <col min="5638" max="5639" width="16.6640625" style="112" customWidth="1"/>
    <col min="5640" max="5640" width="20.33203125" style="112" customWidth="1"/>
    <col min="5641" max="5642" width="14.6640625" style="112" customWidth="1"/>
    <col min="5643" max="5643" width="19.5546875" style="112" customWidth="1"/>
    <col min="5644" max="5645" width="18" style="112" customWidth="1"/>
    <col min="5646" max="5646" width="15.109375" style="112" customWidth="1"/>
    <col min="5647" max="5648" width="15.6640625" style="112" customWidth="1"/>
    <col min="5649" max="5649" width="16.109375" style="112" customWidth="1"/>
    <col min="5650" max="5650" width="16.5546875" style="112" customWidth="1"/>
    <col min="5651" max="5652" width="16.6640625" style="112" customWidth="1"/>
    <col min="5653" max="5889" width="9.109375" style="112"/>
    <col min="5890" max="5890" width="5.109375" style="112" customWidth="1"/>
    <col min="5891" max="5891" width="8.5546875" style="112" customWidth="1"/>
    <col min="5892" max="5892" width="65.44140625" style="112" customWidth="1"/>
    <col min="5893" max="5893" width="18.6640625" style="112" customWidth="1"/>
    <col min="5894" max="5895" width="16.6640625" style="112" customWidth="1"/>
    <col min="5896" max="5896" width="20.33203125" style="112" customWidth="1"/>
    <col min="5897" max="5898" width="14.6640625" style="112" customWidth="1"/>
    <col min="5899" max="5899" width="19.5546875" style="112" customWidth="1"/>
    <col min="5900" max="5901" width="18" style="112" customWidth="1"/>
    <col min="5902" max="5902" width="15.109375" style="112" customWidth="1"/>
    <col min="5903" max="5904" width="15.6640625" style="112" customWidth="1"/>
    <col min="5905" max="5905" width="16.109375" style="112" customWidth="1"/>
    <col min="5906" max="5906" width="16.5546875" style="112" customWidth="1"/>
    <col min="5907" max="5908" width="16.6640625" style="112" customWidth="1"/>
    <col min="5909" max="6145" width="9.109375" style="112"/>
    <col min="6146" max="6146" width="5.109375" style="112" customWidth="1"/>
    <col min="6147" max="6147" width="8.5546875" style="112" customWidth="1"/>
    <col min="6148" max="6148" width="65.44140625" style="112" customWidth="1"/>
    <col min="6149" max="6149" width="18.6640625" style="112" customWidth="1"/>
    <col min="6150" max="6151" width="16.6640625" style="112" customWidth="1"/>
    <col min="6152" max="6152" width="20.33203125" style="112" customWidth="1"/>
    <col min="6153" max="6154" width="14.6640625" style="112" customWidth="1"/>
    <col min="6155" max="6155" width="19.5546875" style="112" customWidth="1"/>
    <col min="6156" max="6157" width="18" style="112" customWidth="1"/>
    <col min="6158" max="6158" width="15.109375" style="112" customWidth="1"/>
    <col min="6159" max="6160" width="15.6640625" style="112" customWidth="1"/>
    <col min="6161" max="6161" width="16.109375" style="112" customWidth="1"/>
    <col min="6162" max="6162" width="16.5546875" style="112" customWidth="1"/>
    <col min="6163" max="6164" width="16.6640625" style="112" customWidth="1"/>
    <col min="6165" max="6401" width="9.109375" style="112"/>
    <col min="6402" max="6402" width="5.109375" style="112" customWidth="1"/>
    <col min="6403" max="6403" width="8.5546875" style="112" customWidth="1"/>
    <col min="6404" max="6404" width="65.44140625" style="112" customWidth="1"/>
    <col min="6405" max="6405" width="18.6640625" style="112" customWidth="1"/>
    <col min="6406" max="6407" width="16.6640625" style="112" customWidth="1"/>
    <col min="6408" max="6408" width="20.33203125" style="112" customWidth="1"/>
    <col min="6409" max="6410" width="14.6640625" style="112" customWidth="1"/>
    <col min="6411" max="6411" width="19.5546875" style="112" customWidth="1"/>
    <col min="6412" max="6413" width="18" style="112" customWidth="1"/>
    <col min="6414" max="6414" width="15.109375" style="112" customWidth="1"/>
    <col min="6415" max="6416" width="15.6640625" style="112" customWidth="1"/>
    <col min="6417" max="6417" width="16.109375" style="112" customWidth="1"/>
    <col min="6418" max="6418" width="16.5546875" style="112" customWidth="1"/>
    <col min="6419" max="6420" width="16.6640625" style="112" customWidth="1"/>
    <col min="6421" max="6657" width="9.109375" style="112"/>
    <col min="6658" max="6658" width="5.109375" style="112" customWidth="1"/>
    <col min="6659" max="6659" width="8.5546875" style="112" customWidth="1"/>
    <col min="6660" max="6660" width="65.44140625" style="112" customWidth="1"/>
    <col min="6661" max="6661" width="18.6640625" style="112" customWidth="1"/>
    <col min="6662" max="6663" width="16.6640625" style="112" customWidth="1"/>
    <col min="6664" max="6664" width="20.33203125" style="112" customWidth="1"/>
    <col min="6665" max="6666" width="14.6640625" style="112" customWidth="1"/>
    <col min="6667" max="6667" width="19.5546875" style="112" customWidth="1"/>
    <col min="6668" max="6669" width="18" style="112" customWidth="1"/>
    <col min="6670" max="6670" width="15.109375" style="112" customWidth="1"/>
    <col min="6671" max="6672" width="15.6640625" style="112" customWidth="1"/>
    <col min="6673" max="6673" width="16.109375" style="112" customWidth="1"/>
    <col min="6674" max="6674" width="16.5546875" style="112" customWidth="1"/>
    <col min="6675" max="6676" width="16.6640625" style="112" customWidth="1"/>
    <col min="6677" max="6913" width="9.109375" style="112"/>
    <col min="6914" max="6914" width="5.109375" style="112" customWidth="1"/>
    <col min="6915" max="6915" width="8.5546875" style="112" customWidth="1"/>
    <col min="6916" max="6916" width="65.44140625" style="112" customWidth="1"/>
    <col min="6917" max="6917" width="18.6640625" style="112" customWidth="1"/>
    <col min="6918" max="6919" width="16.6640625" style="112" customWidth="1"/>
    <col min="6920" max="6920" width="20.33203125" style="112" customWidth="1"/>
    <col min="6921" max="6922" width="14.6640625" style="112" customWidth="1"/>
    <col min="6923" max="6923" width="19.5546875" style="112" customWidth="1"/>
    <col min="6924" max="6925" width="18" style="112" customWidth="1"/>
    <col min="6926" max="6926" width="15.109375" style="112" customWidth="1"/>
    <col min="6927" max="6928" width="15.6640625" style="112" customWidth="1"/>
    <col min="6929" max="6929" width="16.109375" style="112" customWidth="1"/>
    <col min="6930" max="6930" width="16.5546875" style="112" customWidth="1"/>
    <col min="6931" max="6932" width="16.6640625" style="112" customWidth="1"/>
    <col min="6933" max="7169" width="9.109375" style="112"/>
    <col min="7170" max="7170" width="5.109375" style="112" customWidth="1"/>
    <col min="7171" max="7171" width="8.5546875" style="112" customWidth="1"/>
    <col min="7172" max="7172" width="65.44140625" style="112" customWidth="1"/>
    <col min="7173" max="7173" width="18.6640625" style="112" customWidth="1"/>
    <col min="7174" max="7175" width="16.6640625" style="112" customWidth="1"/>
    <col min="7176" max="7176" width="20.33203125" style="112" customWidth="1"/>
    <col min="7177" max="7178" width="14.6640625" style="112" customWidth="1"/>
    <col min="7179" max="7179" width="19.5546875" style="112" customWidth="1"/>
    <col min="7180" max="7181" width="18" style="112" customWidth="1"/>
    <col min="7182" max="7182" width="15.109375" style="112" customWidth="1"/>
    <col min="7183" max="7184" width="15.6640625" style="112" customWidth="1"/>
    <col min="7185" max="7185" width="16.109375" style="112" customWidth="1"/>
    <col min="7186" max="7186" width="16.5546875" style="112" customWidth="1"/>
    <col min="7187" max="7188" width="16.6640625" style="112" customWidth="1"/>
    <col min="7189" max="7425" width="9.109375" style="112"/>
    <col min="7426" max="7426" width="5.109375" style="112" customWidth="1"/>
    <col min="7427" max="7427" width="8.5546875" style="112" customWidth="1"/>
    <col min="7428" max="7428" width="65.44140625" style="112" customWidth="1"/>
    <col min="7429" max="7429" width="18.6640625" style="112" customWidth="1"/>
    <col min="7430" max="7431" width="16.6640625" style="112" customWidth="1"/>
    <col min="7432" max="7432" width="20.33203125" style="112" customWidth="1"/>
    <col min="7433" max="7434" width="14.6640625" style="112" customWidth="1"/>
    <col min="7435" max="7435" width="19.5546875" style="112" customWidth="1"/>
    <col min="7436" max="7437" width="18" style="112" customWidth="1"/>
    <col min="7438" max="7438" width="15.109375" style="112" customWidth="1"/>
    <col min="7439" max="7440" width="15.6640625" style="112" customWidth="1"/>
    <col min="7441" max="7441" width="16.109375" style="112" customWidth="1"/>
    <col min="7442" max="7442" width="16.5546875" style="112" customWidth="1"/>
    <col min="7443" max="7444" width="16.6640625" style="112" customWidth="1"/>
    <col min="7445" max="7681" width="9.109375" style="112"/>
    <col min="7682" max="7682" width="5.109375" style="112" customWidth="1"/>
    <col min="7683" max="7683" width="8.5546875" style="112" customWidth="1"/>
    <col min="7684" max="7684" width="65.44140625" style="112" customWidth="1"/>
    <col min="7685" max="7685" width="18.6640625" style="112" customWidth="1"/>
    <col min="7686" max="7687" width="16.6640625" style="112" customWidth="1"/>
    <col min="7688" max="7688" width="20.33203125" style="112" customWidth="1"/>
    <col min="7689" max="7690" width="14.6640625" style="112" customWidth="1"/>
    <col min="7691" max="7691" width="19.5546875" style="112" customWidth="1"/>
    <col min="7692" max="7693" width="18" style="112" customWidth="1"/>
    <col min="7694" max="7694" width="15.109375" style="112" customWidth="1"/>
    <col min="7695" max="7696" width="15.6640625" style="112" customWidth="1"/>
    <col min="7697" max="7697" width="16.109375" style="112" customWidth="1"/>
    <col min="7698" max="7698" width="16.5546875" style="112" customWidth="1"/>
    <col min="7699" max="7700" width="16.6640625" style="112" customWidth="1"/>
    <col min="7701" max="7937" width="9.109375" style="112"/>
    <col min="7938" max="7938" width="5.109375" style="112" customWidth="1"/>
    <col min="7939" max="7939" width="8.5546875" style="112" customWidth="1"/>
    <col min="7940" max="7940" width="65.44140625" style="112" customWidth="1"/>
    <col min="7941" max="7941" width="18.6640625" style="112" customWidth="1"/>
    <col min="7942" max="7943" width="16.6640625" style="112" customWidth="1"/>
    <col min="7944" max="7944" width="20.33203125" style="112" customWidth="1"/>
    <col min="7945" max="7946" width="14.6640625" style="112" customWidth="1"/>
    <col min="7947" max="7947" width="19.5546875" style="112" customWidth="1"/>
    <col min="7948" max="7949" width="18" style="112" customWidth="1"/>
    <col min="7950" max="7950" width="15.109375" style="112" customWidth="1"/>
    <col min="7951" max="7952" width="15.6640625" style="112" customWidth="1"/>
    <col min="7953" max="7953" width="16.109375" style="112" customWidth="1"/>
    <col min="7954" max="7954" width="16.5546875" style="112" customWidth="1"/>
    <col min="7955" max="7956" width="16.6640625" style="112" customWidth="1"/>
    <col min="7957" max="8193" width="9.109375" style="112"/>
    <col min="8194" max="8194" width="5.109375" style="112" customWidth="1"/>
    <col min="8195" max="8195" width="8.5546875" style="112" customWidth="1"/>
    <col min="8196" max="8196" width="65.44140625" style="112" customWidth="1"/>
    <col min="8197" max="8197" width="18.6640625" style="112" customWidth="1"/>
    <col min="8198" max="8199" width="16.6640625" style="112" customWidth="1"/>
    <col min="8200" max="8200" width="20.33203125" style="112" customWidth="1"/>
    <col min="8201" max="8202" width="14.6640625" style="112" customWidth="1"/>
    <col min="8203" max="8203" width="19.5546875" style="112" customWidth="1"/>
    <col min="8204" max="8205" width="18" style="112" customWidth="1"/>
    <col min="8206" max="8206" width="15.109375" style="112" customWidth="1"/>
    <col min="8207" max="8208" width="15.6640625" style="112" customWidth="1"/>
    <col min="8209" max="8209" width="16.109375" style="112" customWidth="1"/>
    <col min="8210" max="8210" width="16.5546875" style="112" customWidth="1"/>
    <col min="8211" max="8212" width="16.6640625" style="112" customWidth="1"/>
    <col min="8213" max="8449" width="9.109375" style="112"/>
    <col min="8450" max="8450" width="5.109375" style="112" customWidth="1"/>
    <col min="8451" max="8451" width="8.5546875" style="112" customWidth="1"/>
    <col min="8452" max="8452" width="65.44140625" style="112" customWidth="1"/>
    <col min="8453" max="8453" width="18.6640625" style="112" customWidth="1"/>
    <col min="8454" max="8455" width="16.6640625" style="112" customWidth="1"/>
    <col min="8456" max="8456" width="20.33203125" style="112" customWidth="1"/>
    <col min="8457" max="8458" width="14.6640625" style="112" customWidth="1"/>
    <col min="8459" max="8459" width="19.5546875" style="112" customWidth="1"/>
    <col min="8460" max="8461" width="18" style="112" customWidth="1"/>
    <col min="8462" max="8462" width="15.109375" style="112" customWidth="1"/>
    <col min="8463" max="8464" width="15.6640625" style="112" customWidth="1"/>
    <col min="8465" max="8465" width="16.109375" style="112" customWidth="1"/>
    <col min="8466" max="8466" width="16.5546875" style="112" customWidth="1"/>
    <col min="8467" max="8468" width="16.6640625" style="112" customWidth="1"/>
    <col min="8469" max="8705" width="9.109375" style="112"/>
    <col min="8706" max="8706" width="5.109375" style="112" customWidth="1"/>
    <col min="8707" max="8707" width="8.5546875" style="112" customWidth="1"/>
    <col min="8708" max="8708" width="65.44140625" style="112" customWidth="1"/>
    <col min="8709" max="8709" width="18.6640625" style="112" customWidth="1"/>
    <col min="8710" max="8711" width="16.6640625" style="112" customWidth="1"/>
    <col min="8712" max="8712" width="20.33203125" style="112" customWidth="1"/>
    <col min="8713" max="8714" width="14.6640625" style="112" customWidth="1"/>
    <col min="8715" max="8715" width="19.5546875" style="112" customWidth="1"/>
    <col min="8716" max="8717" width="18" style="112" customWidth="1"/>
    <col min="8718" max="8718" width="15.109375" style="112" customWidth="1"/>
    <col min="8719" max="8720" width="15.6640625" style="112" customWidth="1"/>
    <col min="8721" max="8721" width="16.109375" style="112" customWidth="1"/>
    <col min="8722" max="8722" width="16.5546875" style="112" customWidth="1"/>
    <col min="8723" max="8724" width="16.6640625" style="112" customWidth="1"/>
    <col min="8725" max="8961" width="9.109375" style="112"/>
    <col min="8962" max="8962" width="5.109375" style="112" customWidth="1"/>
    <col min="8963" max="8963" width="8.5546875" style="112" customWidth="1"/>
    <col min="8964" max="8964" width="65.44140625" style="112" customWidth="1"/>
    <col min="8965" max="8965" width="18.6640625" style="112" customWidth="1"/>
    <col min="8966" max="8967" width="16.6640625" style="112" customWidth="1"/>
    <col min="8968" max="8968" width="20.33203125" style="112" customWidth="1"/>
    <col min="8969" max="8970" width="14.6640625" style="112" customWidth="1"/>
    <col min="8971" max="8971" width="19.5546875" style="112" customWidth="1"/>
    <col min="8972" max="8973" width="18" style="112" customWidth="1"/>
    <col min="8974" max="8974" width="15.109375" style="112" customWidth="1"/>
    <col min="8975" max="8976" width="15.6640625" style="112" customWidth="1"/>
    <col min="8977" max="8977" width="16.109375" style="112" customWidth="1"/>
    <col min="8978" max="8978" width="16.5546875" style="112" customWidth="1"/>
    <col min="8979" max="8980" width="16.6640625" style="112" customWidth="1"/>
    <col min="8981" max="9217" width="9.109375" style="112"/>
    <col min="9218" max="9218" width="5.109375" style="112" customWidth="1"/>
    <col min="9219" max="9219" width="8.5546875" style="112" customWidth="1"/>
    <col min="9220" max="9220" width="65.44140625" style="112" customWidth="1"/>
    <col min="9221" max="9221" width="18.6640625" style="112" customWidth="1"/>
    <col min="9222" max="9223" width="16.6640625" style="112" customWidth="1"/>
    <col min="9224" max="9224" width="20.33203125" style="112" customWidth="1"/>
    <col min="9225" max="9226" width="14.6640625" style="112" customWidth="1"/>
    <col min="9227" max="9227" width="19.5546875" style="112" customWidth="1"/>
    <col min="9228" max="9229" width="18" style="112" customWidth="1"/>
    <col min="9230" max="9230" width="15.109375" style="112" customWidth="1"/>
    <col min="9231" max="9232" width="15.6640625" style="112" customWidth="1"/>
    <col min="9233" max="9233" width="16.109375" style="112" customWidth="1"/>
    <col min="9234" max="9234" width="16.5546875" style="112" customWidth="1"/>
    <col min="9235" max="9236" width="16.6640625" style="112" customWidth="1"/>
    <col min="9237" max="9473" width="9.109375" style="112"/>
    <col min="9474" max="9474" width="5.109375" style="112" customWidth="1"/>
    <col min="9475" max="9475" width="8.5546875" style="112" customWidth="1"/>
    <col min="9476" max="9476" width="65.44140625" style="112" customWidth="1"/>
    <col min="9477" max="9477" width="18.6640625" style="112" customWidth="1"/>
    <col min="9478" max="9479" width="16.6640625" style="112" customWidth="1"/>
    <col min="9480" max="9480" width="20.33203125" style="112" customWidth="1"/>
    <col min="9481" max="9482" width="14.6640625" style="112" customWidth="1"/>
    <col min="9483" max="9483" width="19.5546875" style="112" customWidth="1"/>
    <col min="9484" max="9485" width="18" style="112" customWidth="1"/>
    <col min="9486" max="9486" width="15.109375" style="112" customWidth="1"/>
    <col min="9487" max="9488" width="15.6640625" style="112" customWidth="1"/>
    <col min="9489" max="9489" width="16.109375" style="112" customWidth="1"/>
    <col min="9490" max="9490" width="16.5546875" style="112" customWidth="1"/>
    <col min="9491" max="9492" width="16.6640625" style="112" customWidth="1"/>
    <col min="9493" max="9729" width="9.109375" style="112"/>
    <col min="9730" max="9730" width="5.109375" style="112" customWidth="1"/>
    <col min="9731" max="9731" width="8.5546875" style="112" customWidth="1"/>
    <col min="9732" max="9732" width="65.44140625" style="112" customWidth="1"/>
    <col min="9733" max="9733" width="18.6640625" style="112" customWidth="1"/>
    <col min="9734" max="9735" width="16.6640625" style="112" customWidth="1"/>
    <col min="9736" max="9736" width="20.33203125" style="112" customWidth="1"/>
    <col min="9737" max="9738" width="14.6640625" style="112" customWidth="1"/>
    <col min="9739" max="9739" width="19.5546875" style="112" customWidth="1"/>
    <col min="9740" max="9741" width="18" style="112" customWidth="1"/>
    <col min="9742" max="9742" width="15.109375" style="112" customWidth="1"/>
    <col min="9743" max="9744" width="15.6640625" style="112" customWidth="1"/>
    <col min="9745" max="9745" width="16.109375" style="112" customWidth="1"/>
    <col min="9746" max="9746" width="16.5546875" style="112" customWidth="1"/>
    <col min="9747" max="9748" width="16.6640625" style="112" customWidth="1"/>
    <col min="9749" max="9985" width="9.109375" style="112"/>
    <col min="9986" max="9986" width="5.109375" style="112" customWidth="1"/>
    <col min="9987" max="9987" width="8.5546875" style="112" customWidth="1"/>
    <col min="9988" max="9988" width="65.44140625" style="112" customWidth="1"/>
    <col min="9989" max="9989" width="18.6640625" style="112" customWidth="1"/>
    <col min="9990" max="9991" width="16.6640625" style="112" customWidth="1"/>
    <col min="9992" max="9992" width="20.33203125" style="112" customWidth="1"/>
    <col min="9993" max="9994" width="14.6640625" style="112" customWidth="1"/>
    <col min="9995" max="9995" width="19.5546875" style="112" customWidth="1"/>
    <col min="9996" max="9997" width="18" style="112" customWidth="1"/>
    <col min="9998" max="9998" width="15.109375" style="112" customWidth="1"/>
    <col min="9999" max="10000" width="15.6640625" style="112" customWidth="1"/>
    <col min="10001" max="10001" width="16.109375" style="112" customWidth="1"/>
    <col min="10002" max="10002" width="16.5546875" style="112" customWidth="1"/>
    <col min="10003" max="10004" width="16.6640625" style="112" customWidth="1"/>
    <col min="10005" max="10241" width="9.109375" style="112"/>
    <col min="10242" max="10242" width="5.109375" style="112" customWidth="1"/>
    <col min="10243" max="10243" width="8.5546875" style="112" customWidth="1"/>
    <col min="10244" max="10244" width="65.44140625" style="112" customWidth="1"/>
    <col min="10245" max="10245" width="18.6640625" style="112" customWidth="1"/>
    <col min="10246" max="10247" width="16.6640625" style="112" customWidth="1"/>
    <col min="10248" max="10248" width="20.33203125" style="112" customWidth="1"/>
    <col min="10249" max="10250" width="14.6640625" style="112" customWidth="1"/>
    <col min="10251" max="10251" width="19.5546875" style="112" customWidth="1"/>
    <col min="10252" max="10253" width="18" style="112" customWidth="1"/>
    <col min="10254" max="10254" width="15.109375" style="112" customWidth="1"/>
    <col min="10255" max="10256" width="15.6640625" style="112" customWidth="1"/>
    <col min="10257" max="10257" width="16.109375" style="112" customWidth="1"/>
    <col min="10258" max="10258" width="16.5546875" style="112" customWidth="1"/>
    <col min="10259" max="10260" width="16.6640625" style="112" customWidth="1"/>
    <col min="10261" max="10497" width="9.109375" style="112"/>
    <col min="10498" max="10498" width="5.109375" style="112" customWidth="1"/>
    <col min="10499" max="10499" width="8.5546875" style="112" customWidth="1"/>
    <col min="10500" max="10500" width="65.44140625" style="112" customWidth="1"/>
    <col min="10501" max="10501" width="18.6640625" style="112" customWidth="1"/>
    <col min="10502" max="10503" width="16.6640625" style="112" customWidth="1"/>
    <col min="10504" max="10504" width="20.33203125" style="112" customWidth="1"/>
    <col min="10505" max="10506" width="14.6640625" style="112" customWidth="1"/>
    <col min="10507" max="10507" width="19.5546875" style="112" customWidth="1"/>
    <col min="10508" max="10509" width="18" style="112" customWidth="1"/>
    <col min="10510" max="10510" width="15.109375" style="112" customWidth="1"/>
    <col min="10511" max="10512" width="15.6640625" style="112" customWidth="1"/>
    <col min="10513" max="10513" width="16.109375" style="112" customWidth="1"/>
    <col min="10514" max="10514" width="16.5546875" style="112" customWidth="1"/>
    <col min="10515" max="10516" width="16.6640625" style="112" customWidth="1"/>
    <col min="10517" max="10753" width="9.109375" style="112"/>
    <col min="10754" max="10754" width="5.109375" style="112" customWidth="1"/>
    <col min="10755" max="10755" width="8.5546875" style="112" customWidth="1"/>
    <col min="10756" max="10756" width="65.44140625" style="112" customWidth="1"/>
    <col min="10757" max="10757" width="18.6640625" style="112" customWidth="1"/>
    <col min="10758" max="10759" width="16.6640625" style="112" customWidth="1"/>
    <col min="10760" max="10760" width="20.33203125" style="112" customWidth="1"/>
    <col min="10761" max="10762" width="14.6640625" style="112" customWidth="1"/>
    <col min="10763" max="10763" width="19.5546875" style="112" customWidth="1"/>
    <col min="10764" max="10765" width="18" style="112" customWidth="1"/>
    <col min="10766" max="10766" width="15.109375" style="112" customWidth="1"/>
    <col min="10767" max="10768" width="15.6640625" style="112" customWidth="1"/>
    <col min="10769" max="10769" width="16.109375" style="112" customWidth="1"/>
    <col min="10770" max="10770" width="16.5546875" style="112" customWidth="1"/>
    <col min="10771" max="10772" width="16.6640625" style="112" customWidth="1"/>
    <col min="10773" max="11009" width="9.109375" style="112"/>
    <col min="11010" max="11010" width="5.109375" style="112" customWidth="1"/>
    <col min="11011" max="11011" width="8.5546875" style="112" customWidth="1"/>
    <col min="11012" max="11012" width="65.44140625" style="112" customWidth="1"/>
    <col min="11013" max="11013" width="18.6640625" style="112" customWidth="1"/>
    <col min="11014" max="11015" width="16.6640625" style="112" customWidth="1"/>
    <col min="11016" max="11016" width="20.33203125" style="112" customWidth="1"/>
    <col min="11017" max="11018" width="14.6640625" style="112" customWidth="1"/>
    <col min="11019" max="11019" width="19.5546875" style="112" customWidth="1"/>
    <col min="11020" max="11021" width="18" style="112" customWidth="1"/>
    <col min="11022" max="11022" width="15.109375" style="112" customWidth="1"/>
    <col min="11023" max="11024" width="15.6640625" style="112" customWidth="1"/>
    <col min="11025" max="11025" width="16.109375" style="112" customWidth="1"/>
    <col min="11026" max="11026" width="16.5546875" style="112" customWidth="1"/>
    <col min="11027" max="11028" width="16.6640625" style="112" customWidth="1"/>
    <col min="11029" max="11265" width="9.109375" style="112"/>
    <col min="11266" max="11266" width="5.109375" style="112" customWidth="1"/>
    <col min="11267" max="11267" width="8.5546875" style="112" customWidth="1"/>
    <col min="11268" max="11268" width="65.44140625" style="112" customWidth="1"/>
    <col min="11269" max="11269" width="18.6640625" style="112" customWidth="1"/>
    <col min="11270" max="11271" width="16.6640625" style="112" customWidth="1"/>
    <col min="11272" max="11272" width="20.33203125" style="112" customWidth="1"/>
    <col min="11273" max="11274" width="14.6640625" style="112" customWidth="1"/>
    <col min="11275" max="11275" width="19.5546875" style="112" customWidth="1"/>
    <col min="11276" max="11277" width="18" style="112" customWidth="1"/>
    <col min="11278" max="11278" width="15.109375" style="112" customWidth="1"/>
    <col min="11279" max="11280" width="15.6640625" style="112" customWidth="1"/>
    <col min="11281" max="11281" width="16.109375" style="112" customWidth="1"/>
    <col min="11282" max="11282" width="16.5546875" style="112" customWidth="1"/>
    <col min="11283" max="11284" width="16.6640625" style="112" customWidth="1"/>
    <col min="11285" max="11521" width="9.109375" style="112"/>
    <col min="11522" max="11522" width="5.109375" style="112" customWidth="1"/>
    <col min="11523" max="11523" width="8.5546875" style="112" customWidth="1"/>
    <col min="11524" max="11524" width="65.44140625" style="112" customWidth="1"/>
    <col min="11525" max="11525" width="18.6640625" style="112" customWidth="1"/>
    <col min="11526" max="11527" width="16.6640625" style="112" customWidth="1"/>
    <col min="11528" max="11528" width="20.33203125" style="112" customWidth="1"/>
    <col min="11529" max="11530" width="14.6640625" style="112" customWidth="1"/>
    <col min="11531" max="11531" width="19.5546875" style="112" customWidth="1"/>
    <col min="11532" max="11533" width="18" style="112" customWidth="1"/>
    <col min="11534" max="11534" width="15.109375" style="112" customWidth="1"/>
    <col min="11535" max="11536" width="15.6640625" style="112" customWidth="1"/>
    <col min="11537" max="11537" width="16.109375" style="112" customWidth="1"/>
    <col min="11538" max="11538" width="16.5546875" style="112" customWidth="1"/>
    <col min="11539" max="11540" width="16.6640625" style="112" customWidth="1"/>
    <col min="11541" max="11777" width="9.109375" style="112"/>
    <col min="11778" max="11778" width="5.109375" style="112" customWidth="1"/>
    <col min="11779" max="11779" width="8.5546875" style="112" customWidth="1"/>
    <col min="11780" max="11780" width="65.44140625" style="112" customWidth="1"/>
    <col min="11781" max="11781" width="18.6640625" style="112" customWidth="1"/>
    <col min="11782" max="11783" width="16.6640625" style="112" customWidth="1"/>
    <col min="11784" max="11784" width="20.33203125" style="112" customWidth="1"/>
    <col min="11785" max="11786" width="14.6640625" style="112" customWidth="1"/>
    <col min="11787" max="11787" width="19.5546875" style="112" customWidth="1"/>
    <col min="11788" max="11789" width="18" style="112" customWidth="1"/>
    <col min="11790" max="11790" width="15.109375" style="112" customWidth="1"/>
    <col min="11791" max="11792" width="15.6640625" style="112" customWidth="1"/>
    <col min="11793" max="11793" width="16.109375" style="112" customWidth="1"/>
    <col min="11794" max="11794" width="16.5546875" style="112" customWidth="1"/>
    <col min="11795" max="11796" width="16.6640625" style="112" customWidth="1"/>
    <col min="11797" max="12033" width="9.109375" style="112"/>
    <col min="12034" max="12034" width="5.109375" style="112" customWidth="1"/>
    <col min="12035" max="12035" width="8.5546875" style="112" customWidth="1"/>
    <col min="12036" max="12036" width="65.44140625" style="112" customWidth="1"/>
    <col min="12037" max="12037" width="18.6640625" style="112" customWidth="1"/>
    <col min="12038" max="12039" width="16.6640625" style="112" customWidth="1"/>
    <col min="12040" max="12040" width="20.33203125" style="112" customWidth="1"/>
    <col min="12041" max="12042" width="14.6640625" style="112" customWidth="1"/>
    <col min="12043" max="12043" width="19.5546875" style="112" customWidth="1"/>
    <col min="12044" max="12045" width="18" style="112" customWidth="1"/>
    <col min="12046" max="12046" width="15.109375" style="112" customWidth="1"/>
    <col min="12047" max="12048" width="15.6640625" style="112" customWidth="1"/>
    <col min="12049" max="12049" width="16.109375" style="112" customWidth="1"/>
    <col min="12050" max="12050" width="16.5546875" style="112" customWidth="1"/>
    <col min="12051" max="12052" width="16.6640625" style="112" customWidth="1"/>
    <col min="12053" max="12289" width="9.109375" style="112"/>
    <col min="12290" max="12290" width="5.109375" style="112" customWidth="1"/>
    <col min="12291" max="12291" width="8.5546875" style="112" customWidth="1"/>
    <col min="12292" max="12292" width="65.44140625" style="112" customWidth="1"/>
    <col min="12293" max="12293" width="18.6640625" style="112" customWidth="1"/>
    <col min="12294" max="12295" width="16.6640625" style="112" customWidth="1"/>
    <col min="12296" max="12296" width="20.33203125" style="112" customWidth="1"/>
    <col min="12297" max="12298" width="14.6640625" style="112" customWidth="1"/>
    <col min="12299" max="12299" width="19.5546875" style="112" customWidth="1"/>
    <col min="12300" max="12301" width="18" style="112" customWidth="1"/>
    <col min="12302" max="12302" width="15.109375" style="112" customWidth="1"/>
    <col min="12303" max="12304" width="15.6640625" style="112" customWidth="1"/>
    <col min="12305" max="12305" width="16.109375" style="112" customWidth="1"/>
    <col min="12306" max="12306" width="16.5546875" style="112" customWidth="1"/>
    <col min="12307" max="12308" width="16.6640625" style="112" customWidth="1"/>
    <col min="12309" max="12545" width="9.109375" style="112"/>
    <col min="12546" max="12546" width="5.109375" style="112" customWidth="1"/>
    <col min="12547" max="12547" width="8.5546875" style="112" customWidth="1"/>
    <col min="12548" max="12548" width="65.44140625" style="112" customWidth="1"/>
    <col min="12549" max="12549" width="18.6640625" style="112" customWidth="1"/>
    <col min="12550" max="12551" width="16.6640625" style="112" customWidth="1"/>
    <col min="12552" max="12552" width="20.33203125" style="112" customWidth="1"/>
    <col min="12553" max="12554" width="14.6640625" style="112" customWidth="1"/>
    <col min="12555" max="12555" width="19.5546875" style="112" customWidth="1"/>
    <col min="12556" max="12557" width="18" style="112" customWidth="1"/>
    <col min="12558" max="12558" width="15.109375" style="112" customWidth="1"/>
    <col min="12559" max="12560" width="15.6640625" style="112" customWidth="1"/>
    <col min="12561" max="12561" width="16.109375" style="112" customWidth="1"/>
    <col min="12562" max="12562" width="16.5546875" style="112" customWidth="1"/>
    <col min="12563" max="12564" width="16.6640625" style="112" customWidth="1"/>
    <col min="12565" max="12801" width="9.109375" style="112"/>
    <col min="12802" max="12802" width="5.109375" style="112" customWidth="1"/>
    <col min="12803" max="12803" width="8.5546875" style="112" customWidth="1"/>
    <col min="12804" max="12804" width="65.44140625" style="112" customWidth="1"/>
    <col min="12805" max="12805" width="18.6640625" style="112" customWidth="1"/>
    <col min="12806" max="12807" width="16.6640625" style="112" customWidth="1"/>
    <col min="12808" max="12808" width="20.33203125" style="112" customWidth="1"/>
    <col min="12809" max="12810" width="14.6640625" style="112" customWidth="1"/>
    <col min="12811" max="12811" width="19.5546875" style="112" customWidth="1"/>
    <col min="12812" max="12813" width="18" style="112" customWidth="1"/>
    <col min="12814" max="12814" width="15.109375" style="112" customWidth="1"/>
    <col min="12815" max="12816" width="15.6640625" style="112" customWidth="1"/>
    <col min="12817" max="12817" width="16.109375" style="112" customWidth="1"/>
    <col min="12818" max="12818" width="16.5546875" style="112" customWidth="1"/>
    <col min="12819" max="12820" width="16.6640625" style="112" customWidth="1"/>
    <col min="12821" max="13057" width="9.109375" style="112"/>
    <col min="13058" max="13058" width="5.109375" style="112" customWidth="1"/>
    <col min="13059" max="13059" width="8.5546875" style="112" customWidth="1"/>
    <col min="13060" max="13060" width="65.44140625" style="112" customWidth="1"/>
    <col min="13061" max="13061" width="18.6640625" style="112" customWidth="1"/>
    <col min="13062" max="13063" width="16.6640625" style="112" customWidth="1"/>
    <col min="13064" max="13064" width="20.33203125" style="112" customWidth="1"/>
    <col min="13065" max="13066" width="14.6640625" style="112" customWidth="1"/>
    <col min="13067" max="13067" width="19.5546875" style="112" customWidth="1"/>
    <col min="13068" max="13069" width="18" style="112" customWidth="1"/>
    <col min="13070" max="13070" width="15.109375" style="112" customWidth="1"/>
    <col min="13071" max="13072" width="15.6640625" style="112" customWidth="1"/>
    <col min="13073" max="13073" width="16.109375" style="112" customWidth="1"/>
    <col min="13074" max="13074" width="16.5546875" style="112" customWidth="1"/>
    <col min="13075" max="13076" width="16.6640625" style="112" customWidth="1"/>
    <col min="13077" max="13313" width="9.109375" style="112"/>
    <col min="13314" max="13314" width="5.109375" style="112" customWidth="1"/>
    <col min="13315" max="13315" width="8.5546875" style="112" customWidth="1"/>
    <col min="13316" max="13316" width="65.44140625" style="112" customWidth="1"/>
    <col min="13317" max="13317" width="18.6640625" style="112" customWidth="1"/>
    <col min="13318" max="13319" width="16.6640625" style="112" customWidth="1"/>
    <col min="13320" max="13320" width="20.33203125" style="112" customWidth="1"/>
    <col min="13321" max="13322" width="14.6640625" style="112" customWidth="1"/>
    <col min="13323" max="13323" width="19.5546875" style="112" customWidth="1"/>
    <col min="13324" max="13325" width="18" style="112" customWidth="1"/>
    <col min="13326" max="13326" width="15.109375" style="112" customWidth="1"/>
    <col min="13327" max="13328" width="15.6640625" style="112" customWidth="1"/>
    <col min="13329" max="13329" width="16.109375" style="112" customWidth="1"/>
    <col min="13330" max="13330" width="16.5546875" style="112" customWidth="1"/>
    <col min="13331" max="13332" width="16.6640625" style="112" customWidth="1"/>
    <col min="13333" max="13569" width="9.109375" style="112"/>
    <col min="13570" max="13570" width="5.109375" style="112" customWidth="1"/>
    <col min="13571" max="13571" width="8.5546875" style="112" customWidth="1"/>
    <col min="13572" max="13572" width="65.44140625" style="112" customWidth="1"/>
    <col min="13573" max="13573" width="18.6640625" style="112" customWidth="1"/>
    <col min="13574" max="13575" width="16.6640625" style="112" customWidth="1"/>
    <col min="13576" max="13576" width="20.33203125" style="112" customWidth="1"/>
    <col min="13577" max="13578" width="14.6640625" style="112" customWidth="1"/>
    <col min="13579" max="13579" width="19.5546875" style="112" customWidth="1"/>
    <col min="13580" max="13581" width="18" style="112" customWidth="1"/>
    <col min="13582" max="13582" width="15.109375" style="112" customWidth="1"/>
    <col min="13583" max="13584" width="15.6640625" style="112" customWidth="1"/>
    <col min="13585" max="13585" width="16.109375" style="112" customWidth="1"/>
    <col min="13586" max="13586" width="16.5546875" style="112" customWidth="1"/>
    <col min="13587" max="13588" width="16.6640625" style="112" customWidth="1"/>
    <col min="13589" max="13825" width="9.109375" style="112"/>
    <col min="13826" max="13826" width="5.109375" style="112" customWidth="1"/>
    <col min="13827" max="13827" width="8.5546875" style="112" customWidth="1"/>
    <col min="13828" max="13828" width="65.44140625" style="112" customWidth="1"/>
    <col min="13829" max="13829" width="18.6640625" style="112" customWidth="1"/>
    <col min="13830" max="13831" width="16.6640625" style="112" customWidth="1"/>
    <col min="13832" max="13832" width="20.33203125" style="112" customWidth="1"/>
    <col min="13833" max="13834" width="14.6640625" style="112" customWidth="1"/>
    <col min="13835" max="13835" width="19.5546875" style="112" customWidth="1"/>
    <col min="13836" max="13837" width="18" style="112" customWidth="1"/>
    <col min="13838" max="13838" width="15.109375" style="112" customWidth="1"/>
    <col min="13839" max="13840" width="15.6640625" style="112" customWidth="1"/>
    <col min="13841" max="13841" width="16.109375" style="112" customWidth="1"/>
    <col min="13842" max="13842" width="16.5546875" style="112" customWidth="1"/>
    <col min="13843" max="13844" width="16.6640625" style="112" customWidth="1"/>
    <col min="13845" max="14081" width="9.109375" style="112"/>
    <col min="14082" max="14082" width="5.109375" style="112" customWidth="1"/>
    <col min="14083" max="14083" width="8.5546875" style="112" customWidth="1"/>
    <col min="14084" max="14084" width="65.44140625" style="112" customWidth="1"/>
    <col min="14085" max="14085" width="18.6640625" style="112" customWidth="1"/>
    <col min="14086" max="14087" width="16.6640625" style="112" customWidth="1"/>
    <col min="14088" max="14088" width="20.33203125" style="112" customWidth="1"/>
    <col min="14089" max="14090" width="14.6640625" style="112" customWidth="1"/>
    <col min="14091" max="14091" width="19.5546875" style="112" customWidth="1"/>
    <col min="14092" max="14093" width="18" style="112" customWidth="1"/>
    <col min="14094" max="14094" width="15.109375" style="112" customWidth="1"/>
    <col min="14095" max="14096" width="15.6640625" style="112" customWidth="1"/>
    <col min="14097" max="14097" width="16.109375" style="112" customWidth="1"/>
    <col min="14098" max="14098" width="16.5546875" style="112" customWidth="1"/>
    <col min="14099" max="14100" width="16.6640625" style="112" customWidth="1"/>
    <col min="14101" max="14337" width="9.109375" style="112"/>
    <col min="14338" max="14338" width="5.109375" style="112" customWidth="1"/>
    <col min="14339" max="14339" width="8.5546875" style="112" customWidth="1"/>
    <col min="14340" max="14340" width="65.44140625" style="112" customWidth="1"/>
    <col min="14341" max="14341" width="18.6640625" style="112" customWidth="1"/>
    <col min="14342" max="14343" width="16.6640625" style="112" customWidth="1"/>
    <col min="14344" max="14344" width="20.33203125" style="112" customWidth="1"/>
    <col min="14345" max="14346" width="14.6640625" style="112" customWidth="1"/>
    <col min="14347" max="14347" width="19.5546875" style="112" customWidth="1"/>
    <col min="14348" max="14349" width="18" style="112" customWidth="1"/>
    <col min="14350" max="14350" width="15.109375" style="112" customWidth="1"/>
    <col min="14351" max="14352" width="15.6640625" style="112" customWidth="1"/>
    <col min="14353" max="14353" width="16.109375" style="112" customWidth="1"/>
    <col min="14354" max="14354" width="16.5546875" style="112" customWidth="1"/>
    <col min="14355" max="14356" width="16.6640625" style="112" customWidth="1"/>
    <col min="14357" max="14593" width="9.109375" style="112"/>
    <col min="14594" max="14594" width="5.109375" style="112" customWidth="1"/>
    <col min="14595" max="14595" width="8.5546875" style="112" customWidth="1"/>
    <col min="14596" max="14596" width="65.44140625" style="112" customWidth="1"/>
    <col min="14597" max="14597" width="18.6640625" style="112" customWidth="1"/>
    <col min="14598" max="14599" width="16.6640625" style="112" customWidth="1"/>
    <col min="14600" max="14600" width="20.33203125" style="112" customWidth="1"/>
    <col min="14601" max="14602" width="14.6640625" style="112" customWidth="1"/>
    <col min="14603" max="14603" width="19.5546875" style="112" customWidth="1"/>
    <col min="14604" max="14605" width="18" style="112" customWidth="1"/>
    <col min="14606" max="14606" width="15.109375" style="112" customWidth="1"/>
    <col min="14607" max="14608" width="15.6640625" style="112" customWidth="1"/>
    <col min="14609" max="14609" width="16.109375" style="112" customWidth="1"/>
    <col min="14610" max="14610" width="16.5546875" style="112" customWidth="1"/>
    <col min="14611" max="14612" width="16.6640625" style="112" customWidth="1"/>
    <col min="14613" max="14849" width="9.109375" style="112"/>
    <col min="14850" max="14850" width="5.109375" style="112" customWidth="1"/>
    <col min="14851" max="14851" width="8.5546875" style="112" customWidth="1"/>
    <col min="14852" max="14852" width="65.44140625" style="112" customWidth="1"/>
    <col min="14853" max="14853" width="18.6640625" style="112" customWidth="1"/>
    <col min="14854" max="14855" width="16.6640625" style="112" customWidth="1"/>
    <col min="14856" max="14856" width="20.33203125" style="112" customWidth="1"/>
    <col min="14857" max="14858" width="14.6640625" style="112" customWidth="1"/>
    <col min="14859" max="14859" width="19.5546875" style="112" customWidth="1"/>
    <col min="14860" max="14861" width="18" style="112" customWidth="1"/>
    <col min="14862" max="14862" width="15.109375" style="112" customWidth="1"/>
    <col min="14863" max="14864" width="15.6640625" style="112" customWidth="1"/>
    <col min="14865" max="14865" width="16.109375" style="112" customWidth="1"/>
    <col min="14866" max="14866" width="16.5546875" style="112" customWidth="1"/>
    <col min="14867" max="14868" width="16.6640625" style="112" customWidth="1"/>
    <col min="14869" max="15105" width="9.109375" style="112"/>
    <col min="15106" max="15106" width="5.109375" style="112" customWidth="1"/>
    <col min="15107" max="15107" width="8.5546875" style="112" customWidth="1"/>
    <col min="15108" max="15108" width="65.44140625" style="112" customWidth="1"/>
    <col min="15109" max="15109" width="18.6640625" style="112" customWidth="1"/>
    <col min="15110" max="15111" width="16.6640625" style="112" customWidth="1"/>
    <col min="15112" max="15112" width="20.33203125" style="112" customWidth="1"/>
    <col min="15113" max="15114" width="14.6640625" style="112" customWidth="1"/>
    <col min="15115" max="15115" width="19.5546875" style="112" customWidth="1"/>
    <col min="15116" max="15117" width="18" style="112" customWidth="1"/>
    <col min="15118" max="15118" width="15.109375" style="112" customWidth="1"/>
    <col min="15119" max="15120" width="15.6640625" style="112" customWidth="1"/>
    <col min="15121" max="15121" width="16.109375" style="112" customWidth="1"/>
    <col min="15122" max="15122" width="16.5546875" style="112" customWidth="1"/>
    <col min="15123" max="15124" width="16.6640625" style="112" customWidth="1"/>
    <col min="15125" max="15361" width="9.109375" style="112"/>
    <col min="15362" max="15362" width="5.109375" style="112" customWidth="1"/>
    <col min="15363" max="15363" width="8.5546875" style="112" customWidth="1"/>
    <col min="15364" max="15364" width="65.44140625" style="112" customWidth="1"/>
    <col min="15365" max="15365" width="18.6640625" style="112" customWidth="1"/>
    <col min="15366" max="15367" width="16.6640625" style="112" customWidth="1"/>
    <col min="15368" max="15368" width="20.33203125" style="112" customWidth="1"/>
    <col min="15369" max="15370" width="14.6640625" style="112" customWidth="1"/>
    <col min="15371" max="15371" width="19.5546875" style="112" customWidth="1"/>
    <col min="15372" max="15373" width="18" style="112" customWidth="1"/>
    <col min="15374" max="15374" width="15.109375" style="112" customWidth="1"/>
    <col min="15375" max="15376" width="15.6640625" style="112" customWidth="1"/>
    <col min="15377" max="15377" width="16.109375" style="112" customWidth="1"/>
    <col min="15378" max="15378" width="16.5546875" style="112" customWidth="1"/>
    <col min="15379" max="15380" width="16.6640625" style="112" customWidth="1"/>
    <col min="15381" max="15617" width="9.109375" style="112"/>
    <col min="15618" max="15618" width="5.109375" style="112" customWidth="1"/>
    <col min="15619" max="15619" width="8.5546875" style="112" customWidth="1"/>
    <col min="15620" max="15620" width="65.44140625" style="112" customWidth="1"/>
    <col min="15621" max="15621" width="18.6640625" style="112" customWidth="1"/>
    <col min="15622" max="15623" width="16.6640625" style="112" customWidth="1"/>
    <col min="15624" max="15624" width="20.33203125" style="112" customWidth="1"/>
    <col min="15625" max="15626" width="14.6640625" style="112" customWidth="1"/>
    <col min="15627" max="15627" width="19.5546875" style="112" customWidth="1"/>
    <col min="15628" max="15629" width="18" style="112" customWidth="1"/>
    <col min="15630" max="15630" width="15.109375" style="112" customWidth="1"/>
    <col min="15631" max="15632" width="15.6640625" style="112" customWidth="1"/>
    <col min="15633" max="15633" width="16.109375" style="112" customWidth="1"/>
    <col min="15634" max="15634" width="16.5546875" style="112" customWidth="1"/>
    <col min="15635" max="15636" width="16.6640625" style="112" customWidth="1"/>
    <col min="15637" max="15873" width="9.109375" style="112"/>
    <col min="15874" max="15874" width="5.109375" style="112" customWidth="1"/>
    <col min="15875" max="15875" width="8.5546875" style="112" customWidth="1"/>
    <col min="15876" max="15876" width="65.44140625" style="112" customWidth="1"/>
    <col min="15877" max="15877" width="18.6640625" style="112" customWidth="1"/>
    <col min="15878" max="15879" width="16.6640625" style="112" customWidth="1"/>
    <col min="15880" max="15880" width="20.33203125" style="112" customWidth="1"/>
    <col min="15881" max="15882" width="14.6640625" style="112" customWidth="1"/>
    <col min="15883" max="15883" width="19.5546875" style="112" customWidth="1"/>
    <col min="15884" max="15885" width="18" style="112" customWidth="1"/>
    <col min="15886" max="15886" width="15.109375" style="112" customWidth="1"/>
    <col min="15887" max="15888" width="15.6640625" style="112" customWidth="1"/>
    <col min="15889" max="15889" width="16.109375" style="112" customWidth="1"/>
    <col min="15890" max="15890" width="16.5546875" style="112" customWidth="1"/>
    <col min="15891" max="15892" width="16.6640625" style="112" customWidth="1"/>
    <col min="15893" max="16129" width="9.109375" style="112"/>
    <col min="16130" max="16130" width="5.109375" style="112" customWidth="1"/>
    <col min="16131" max="16131" width="8.5546875" style="112" customWidth="1"/>
    <col min="16132" max="16132" width="65.44140625" style="112" customWidth="1"/>
    <col min="16133" max="16133" width="18.6640625" style="112" customWidth="1"/>
    <col min="16134" max="16135" width="16.6640625" style="112" customWidth="1"/>
    <col min="16136" max="16136" width="20.33203125" style="112" customWidth="1"/>
    <col min="16137" max="16138" width="14.6640625" style="112" customWidth="1"/>
    <col min="16139" max="16139" width="19.5546875" style="112" customWidth="1"/>
    <col min="16140" max="16141" width="18" style="112" customWidth="1"/>
    <col min="16142" max="16142" width="15.109375" style="112" customWidth="1"/>
    <col min="16143" max="16144" width="15.6640625" style="112" customWidth="1"/>
    <col min="16145" max="16145" width="16.109375" style="112" customWidth="1"/>
    <col min="16146" max="16146" width="16.5546875" style="112" customWidth="1"/>
    <col min="16147" max="16148" width="16.6640625" style="112" customWidth="1"/>
    <col min="16149" max="16384" width="9.10937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52" t="s">
        <v>327</v>
      </c>
      <c r="S1" s="553"/>
      <c r="T1" s="554"/>
    </row>
    <row r="2" spans="1:20" s="113" customFormat="1" ht="21" customHeight="1" thickTop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9" customFormat="1" ht="20.25" customHeight="1" thickBot="1">
      <c r="A3" s="114" t="s">
        <v>193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194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195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5" t="s">
        <v>196</v>
      </c>
      <c r="B7" s="557" t="s">
        <v>435</v>
      </c>
      <c r="C7" s="519" t="s">
        <v>197</v>
      </c>
      <c r="D7" s="559" t="s">
        <v>458</v>
      </c>
      <c r="E7" s="561" t="s">
        <v>198</v>
      </c>
      <c r="F7" s="563" t="s">
        <v>436</v>
      </c>
      <c r="G7" s="523" t="s">
        <v>468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51" t="s">
        <v>453</v>
      </c>
      <c r="R7" s="551" t="s">
        <v>438</v>
      </c>
      <c r="S7" s="534" t="s">
        <v>353</v>
      </c>
      <c r="T7" s="534" t="s">
        <v>439</v>
      </c>
    </row>
    <row r="8" spans="1:20" s="129" customFormat="1" ht="129" customHeight="1" thickBot="1">
      <c r="A8" s="556"/>
      <c r="B8" s="558"/>
      <c r="C8" s="520"/>
      <c r="D8" s="560"/>
      <c r="E8" s="562"/>
      <c r="F8" s="564"/>
      <c r="G8" s="524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09"/>
      <c r="S8" s="535"/>
      <c r="T8" s="535"/>
    </row>
    <row r="9" spans="1:20" s="129" customFormat="1" ht="16.8" thickTop="1" thickBot="1">
      <c r="A9" s="300"/>
      <c r="B9" s="301"/>
      <c r="C9" s="302"/>
      <c r="D9" s="303"/>
      <c r="E9" s="432"/>
      <c r="F9" s="130" t="s">
        <v>440</v>
      </c>
      <c r="G9" s="130" t="s">
        <v>180</v>
      </c>
      <c r="H9" s="433"/>
      <c r="I9" s="434" t="s">
        <v>21</v>
      </c>
      <c r="J9" s="434" t="s">
        <v>52</v>
      </c>
      <c r="K9" s="434" t="s">
        <v>90</v>
      </c>
      <c r="L9" s="434" t="s">
        <v>103</v>
      </c>
      <c r="M9" s="434" t="s">
        <v>113</v>
      </c>
      <c r="N9" s="434" t="s">
        <v>117</v>
      </c>
      <c r="O9" s="434" t="s">
        <v>199</v>
      </c>
      <c r="P9" s="434" t="s">
        <v>200</v>
      </c>
      <c r="Q9" s="549" t="s">
        <v>182</v>
      </c>
      <c r="R9" s="550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469</v>
      </c>
      <c r="F10" s="133">
        <v>5</v>
      </c>
      <c r="G10" s="306">
        <v>6</v>
      </c>
      <c r="H10" s="439" t="s">
        <v>441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470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workbookViewId="0">
      <selection activeCell="B1" sqref="B1"/>
    </sheetView>
  </sheetViews>
  <sheetFormatPr defaultRowHeight="12.6"/>
  <cols>
    <col min="1" max="1" width="38.109375" style="2" customWidth="1"/>
    <col min="2" max="2" width="69.44140625" style="2" customWidth="1"/>
    <col min="3" max="256" width="9.109375" style="2"/>
    <col min="257" max="257" width="38.109375" style="2" customWidth="1"/>
    <col min="258" max="258" width="69.44140625" style="2" customWidth="1"/>
    <col min="259" max="512" width="9.109375" style="2"/>
    <col min="513" max="513" width="38.109375" style="2" customWidth="1"/>
    <col min="514" max="514" width="69.44140625" style="2" customWidth="1"/>
    <col min="515" max="768" width="9.109375" style="2"/>
    <col min="769" max="769" width="38.109375" style="2" customWidth="1"/>
    <col min="770" max="770" width="69.44140625" style="2" customWidth="1"/>
    <col min="771" max="1024" width="9.109375" style="2"/>
    <col min="1025" max="1025" width="38.109375" style="2" customWidth="1"/>
    <col min="1026" max="1026" width="69.44140625" style="2" customWidth="1"/>
    <col min="1027" max="1280" width="9.109375" style="2"/>
    <col min="1281" max="1281" width="38.109375" style="2" customWidth="1"/>
    <col min="1282" max="1282" width="69.44140625" style="2" customWidth="1"/>
    <col min="1283" max="1536" width="9.109375" style="2"/>
    <col min="1537" max="1537" width="38.109375" style="2" customWidth="1"/>
    <col min="1538" max="1538" width="69.44140625" style="2" customWidth="1"/>
    <col min="1539" max="1792" width="9.109375" style="2"/>
    <col min="1793" max="1793" width="38.109375" style="2" customWidth="1"/>
    <col min="1794" max="1794" width="69.44140625" style="2" customWidth="1"/>
    <col min="1795" max="2048" width="9.109375" style="2"/>
    <col min="2049" max="2049" width="38.109375" style="2" customWidth="1"/>
    <col min="2050" max="2050" width="69.44140625" style="2" customWidth="1"/>
    <col min="2051" max="2304" width="9.109375" style="2"/>
    <col min="2305" max="2305" width="38.109375" style="2" customWidth="1"/>
    <col min="2306" max="2306" width="69.44140625" style="2" customWidth="1"/>
    <col min="2307" max="2560" width="9.109375" style="2"/>
    <col min="2561" max="2561" width="38.109375" style="2" customWidth="1"/>
    <col min="2562" max="2562" width="69.44140625" style="2" customWidth="1"/>
    <col min="2563" max="2816" width="9.109375" style="2"/>
    <col min="2817" max="2817" width="38.109375" style="2" customWidth="1"/>
    <col min="2818" max="2818" width="69.44140625" style="2" customWidth="1"/>
    <col min="2819" max="3072" width="9.109375" style="2"/>
    <col min="3073" max="3073" width="38.109375" style="2" customWidth="1"/>
    <col min="3074" max="3074" width="69.44140625" style="2" customWidth="1"/>
    <col min="3075" max="3328" width="9.109375" style="2"/>
    <col min="3329" max="3329" width="38.109375" style="2" customWidth="1"/>
    <col min="3330" max="3330" width="69.44140625" style="2" customWidth="1"/>
    <col min="3331" max="3584" width="9.109375" style="2"/>
    <col min="3585" max="3585" width="38.109375" style="2" customWidth="1"/>
    <col min="3586" max="3586" width="69.44140625" style="2" customWidth="1"/>
    <col min="3587" max="3840" width="9.109375" style="2"/>
    <col min="3841" max="3841" width="38.109375" style="2" customWidth="1"/>
    <col min="3842" max="3842" width="69.44140625" style="2" customWidth="1"/>
    <col min="3843" max="4096" width="9.109375" style="2"/>
    <col min="4097" max="4097" width="38.109375" style="2" customWidth="1"/>
    <col min="4098" max="4098" width="69.44140625" style="2" customWidth="1"/>
    <col min="4099" max="4352" width="9.109375" style="2"/>
    <col min="4353" max="4353" width="38.109375" style="2" customWidth="1"/>
    <col min="4354" max="4354" width="69.44140625" style="2" customWidth="1"/>
    <col min="4355" max="4608" width="9.109375" style="2"/>
    <col min="4609" max="4609" width="38.109375" style="2" customWidth="1"/>
    <col min="4610" max="4610" width="69.44140625" style="2" customWidth="1"/>
    <col min="4611" max="4864" width="9.109375" style="2"/>
    <col min="4865" max="4865" width="38.109375" style="2" customWidth="1"/>
    <col min="4866" max="4866" width="69.44140625" style="2" customWidth="1"/>
    <col min="4867" max="5120" width="9.109375" style="2"/>
    <col min="5121" max="5121" width="38.109375" style="2" customWidth="1"/>
    <col min="5122" max="5122" width="69.44140625" style="2" customWidth="1"/>
    <col min="5123" max="5376" width="9.109375" style="2"/>
    <col min="5377" max="5377" width="38.109375" style="2" customWidth="1"/>
    <col min="5378" max="5378" width="69.44140625" style="2" customWidth="1"/>
    <col min="5379" max="5632" width="9.109375" style="2"/>
    <col min="5633" max="5633" width="38.109375" style="2" customWidth="1"/>
    <col min="5634" max="5634" width="69.44140625" style="2" customWidth="1"/>
    <col min="5635" max="5888" width="9.109375" style="2"/>
    <col min="5889" max="5889" width="38.109375" style="2" customWidth="1"/>
    <col min="5890" max="5890" width="69.44140625" style="2" customWidth="1"/>
    <col min="5891" max="6144" width="9.109375" style="2"/>
    <col min="6145" max="6145" width="38.109375" style="2" customWidth="1"/>
    <col min="6146" max="6146" width="69.44140625" style="2" customWidth="1"/>
    <col min="6147" max="6400" width="9.109375" style="2"/>
    <col min="6401" max="6401" width="38.109375" style="2" customWidth="1"/>
    <col min="6402" max="6402" width="69.44140625" style="2" customWidth="1"/>
    <col min="6403" max="6656" width="9.109375" style="2"/>
    <col min="6657" max="6657" width="38.109375" style="2" customWidth="1"/>
    <col min="6658" max="6658" width="69.44140625" style="2" customWidth="1"/>
    <col min="6659" max="6912" width="9.109375" style="2"/>
    <col min="6913" max="6913" width="38.109375" style="2" customWidth="1"/>
    <col min="6914" max="6914" width="69.44140625" style="2" customWidth="1"/>
    <col min="6915" max="7168" width="9.109375" style="2"/>
    <col min="7169" max="7169" width="38.109375" style="2" customWidth="1"/>
    <col min="7170" max="7170" width="69.44140625" style="2" customWidth="1"/>
    <col min="7171" max="7424" width="9.109375" style="2"/>
    <col min="7425" max="7425" width="38.109375" style="2" customWidth="1"/>
    <col min="7426" max="7426" width="69.44140625" style="2" customWidth="1"/>
    <col min="7427" max="7680" width="9.109375" style="2"/>
    <col min="7681" max="7681" width="38.109375" style="2" customWidth="1"/>
    <col min="7682" max="7682" width="69.44140625" style="2" customWidth="1"/>
    <col min="7683" max="7936" width="9.109375" style="2"/>
    <col min="7937" max="7937" width="38.109375" style="2" customWidth="1"/>
    <col min="7938" max="7938" width="69.44140625" style="2" customWidth="1"/>
    <col min="7939" max="8192" width="9.109375" style="2"/>
    <col min="8193" max="8193" width="38.109375" style="2" customWidth="1"/>
    <col min="8194" max="8194" width="69.44140625" style="2" customWidth="1"/>
    <col min="8195" max="8448" width="9.109375" style="2"/>
    <col min="8449" max="8449" width="38.109375" style="2" customWidth="1"/>
    <col min="8450" max="8450" width="69.44140625" style="2" customWidth="1"/>
    <col min="8451" max="8704" width="9.109375" style="2"/>
    <col min="8705" max="8705" width="38.109375" style="2" customWidth="1"/>
    <col min="8706" max="8706" width="69.44140625" style="2" customWidth="1"/>
    <col min="8707" max="8960" width="9.109375" style="2"/>
    <col min="8961" max="8961" width="38.109375" style="2" customWidth="1"/>
    <col min="8962" max="8962" width="69.44140625" style="2" customWidth="1"/>
    <col min="8963" max="9216" width="9.109375" style="2"/>
    <col min="9217" max="9217" width="38.109375" style="2" customWidth="1"/>
    <col min="9218" max="9218" width="69.44140625" style="2" customWidth="1"/>
    <col min="9219" max="9472" width="9.109375" style="2"/>
    <col min="9473" max="9473" width="38.109375" style="2" customWidth="1"/>
    <col min="9474" max="9474" width="69.44140625" style="2" customWidth="1"/>
    <col min="9475" max="9728" width="9.109375" style="2"/>
    <col min="9729" max="9729" width="38.109375" style="2" customWidth="1"/>
    <col min="9730" max="9730" width="69.44140625" style="2" customWidth="1"/>
    <col min="9731" max="9984" width="9.109375" style="2"/>
    <col min="9985" max="9985" width="38.109375" style="2" customWidth="1"/>
    <col min="9986" max="9986" width="69.44140625" style="2" customWidth="1"/>
    <col min="9987" max="10240" width="9.109375" style="2"/>
    <col min="10241" max="10241" width="38.109375" style="2" customWidth="1"/>
    <col min="10242" max="10242" width="69.44140625" style="2" customWidth="1"/>
    <col min="10243" max="10496" width="9.109375" style="2"/>
    <col min="10497" max="10497" width="38.109375" style="2" customWidth="1"/>
    <col min="10498" max="10498" width="69.44140625" style="2" customWidth="1"/>
    <col min="10499" max="10752" width="9.109375" style="2"/>
    <col min="10753" max="10753" width="38.109375" style="2" customWidth="1"/>
    <col min="10754" max="10754" width="69.44140625" style="2" customWidth="1"/>
    <col min="10755" max="11008" width="9.109375" style="2"/>
    <col min="11009" max="11009" width="38.109375" style="2" customWidth="1"/>
    <col min="11010" max="11010" width="69.44140625" style="2" customWidth="1"/>
    <col min="11011" max="11264" width="9.109375" style="2"/>
    <col min="11265" max="11265" width="38.109375" style="2" customWidth="1"/>
    <col min="11266" max="11266" width="69.44140625" style="2" customWidth="1"/>
    <col min="11267" max="11520" width="9.109375" style="2"/>
    <col min="11521" max="11521" width="38.109375" style="2" customWidth="1"/>
    <col min="11522" max="11522" width="69.44140625" style="2" customWidth="1"/>
    <col min="11523" max="11776" width="9.109375" style="2"/>
    <col min="11777" max="11777" width="38.109375" style="2" customWidth="1"/>
    <col min="11778" max="11778" width="69.44140625" style="2" customWidth="1"/>
    <col min="11779" max="12032" width="9.109375" style="2"/>
    <col min="12033" max="12033" width="38.109375" style="2" customWidth="1"/>
    <col min="12034" max="12034" width="69.44140625" style="2" customWidth="1"/>
    <col min="12035" max="12288" width="9.109375" style="2"/>
    <col min="12289" max="12289" width="38.109375" style="2" customWidth="1"/>
    <col min="12290" max="12290" width="69.44140625" style="2" customWidth="1"/>
    <col min="12291" max="12544" width="9.109375" style="2"/>
    <col min="12545" max="12545" width="38.109375" style="2" customWidth="1"/>
    <col min="12546" max="12546" width="69.44140625" style="2" customWidth="1"/>
    <col min="12547" max="12800" width="9.109375" style="2"/>
    <col min="12801" max="12801" width="38.109375" style="2" customWidth="1"/>
    <col min="12802" max="12802" width="69.44140625" style="2" customWidth="1"/>
    <col min="12803" max="13056" width="9.109375" style="2"/>
    <col min="13057" max="13057" width="38.109375" style="2" customWidth="1"/>
    <col min="13058" max="13058" width="69.44140625" style="2" customWidth="1"/>
    <col min="13059" max="13312" width="9.109375" style="2"/>
    <col min="13313" max="13313" width="38.109375" style="2" customWidth="1"/>
    <col min="13314" max="13314" width="69.44140625" style="2" customWidth="1"/>
    <col min="13315" max="13568" width="9.109375" style="2"/>
    <col min="13569" max="13569" width="38.109375" style="2" customWidth="1"/>
    <col min="13570" max="13570" width="69.44140625" style="2" customWidth="1"/>
    <col min="13571" max="13824" width="9.109375" style="2"/>
    <col min="13825" max="13825" width="38.109375" style="2" customWidth="1"/>
    <col min="13826" max="13826" width="69.44140625" style="2" customWidth="1"/>
    <col min="13827" max="14080" width="9.109375" style="2"/>
    <col min="14081" max="14081" width="38.109375" style="2" customWidth="1"/>
    <col min="14082" max="14082" width="69.44140625" style="2" customWidth="1"/>
    <col min="14083" max="14336" width="9.109375" style="2"/>
    <col min="14337" max="14337" width="38.109375" style="2" customWidth="1"/>
    <col min="14338" max="14338" width="69.44140625" style="2" customWidth="1"/>
    <col min="14339" max="14592" width="9.109375" style="2"/>
    <col min="14593" max="14593" width="38.109375" style="2" customWidth="1"/>
    <col min="14594" max="14594" width="69.44140625" style="2" customWidth="1"/>
    <col min="14595" max="14848" width="9.109375" style="2"/>
    <col min="14849" max="14849" width="38.109375" style="2" customWidth="1"/>
    <col min="14850" max="14850" width="69.44140625" style="2" customWidth="1"/>
    <col min="14851" max="15104" width="9.109375" style="2"/>
    <col min="15105" max="15105" width="38.109375" style="2" customWidth="1"/>
    <col min="15106" max="15106" width="69.44140625" style="2" customWidth="1"/>
    <col min="15107" max="15360" width="9.109375" style="2"/>
    <col min="15361" max="15361" width="38.109375" style="2" customWidth="1"/>
    <col min="15362" max="15362" width="69.44140625" style="2" customWidth="1"/>
    <col min="15363" max="15616" width="9.109375" style="2"/>
    <col min="15617" max="15617" width="38.109375" style="2" customWidth="1"/>
    <col min="15618" max="15618" width="69.44140625" style="2" customWidth="1"/>
    <col min="15619" max="15872" width="9.109375" style="2"/>
    <col min="15873" max="15873" width="38.109375" style="2" customWidth="1"/>
    <col min="15874" max="15874" width="69.44140625" style="2" customWidth="1"/>
    <col min="15875" max="16128" width="9.109375" style="2"/>
    <col min="16129" max="16129" width="38.109375" style="2" customWidth="1"/>
    <col min="16130" max="16130" width="69.44140625" style="2" customWidth="1"/>
    <col min="16131" max="16384" width="9.109375" style="2"/>
  </cols>
  <sheetData>
    <row r="1" spans="1:2" ht="17.399999999999999">
      <c r="A1" s="1" t="s">
        <v>328</v>
      </c>
    </row>
    <row r="2" spans="1:2">
      <c r="A2" s="3"/>
    </row>
    <row r="3" spans="1:2">
      <c r="A3" s="3"/>
    </row>
    <row r="4" spans="1:2" ht="13.8">
      <c r="A4" s="4" t="s">
        <v>475</v>
      </c>
    </row>
    <row r="5" spans="1:2" ht="13.8">
      <c r="A5" s="4"/>
    </row>
    <row r="6" spans="1:2" ht="13.8">
      <c r="A6" s="4" t="s">
        <v>329</v>
      </c>
    </row>
    <row r="7" spans="1:2">
      <c r="A7" s="5"/>
    </row>
    <row r="8" spans="1:2" ht="16.2" thickBot="1">
      <c r="A8" s="6"/>
    </row>
    <row r="9" spans="1:2" ht="23.25" customHeight="1">
      <c r="A9" s="573" t="s">
        <v>330</v>
      </c>
      <c r="B9" s="574" t="s">
        <v>476</v>
      </c>
    </row>
    <row r="10" spans="1:2">
      <c r="A10" s="571"/>
      <c r="B10" s="572"/>
    </row>
    <row r="11" spans="1:2">
      <c r="A11" s="565" t="s">
        <v>331</v>
      </c>
      <c r="B11" s="568" t="s">
        <v>477</v>
      </c>
    </row>
    <row r="12" spans="1:2">
      <c r="A12" s="566"/>
      <c r="B12" s="569"/>
    </row>
    <row r="13" spans="1:2">
      <c r="A13" s="566"/>
      <c r="B13" s="569"/>
    </row>
    <row r="14" spans="1:2">
      <c r="A14" s="566"/>
      <c r="B14" s="569"/>
    </row>
    <row r="15" spans="1:2">
      <c r="A15" s="566"/>
      <c r="B15" s="569"/>
    </row>
    <row r="16" spans="1:2">
      <c r="A16" s="566"/>
      <c r="B16" s="569"/>
    </row>
    <row r="17" spans="1:2">
      <c r="A17" s="571"/>
      <c r="B17" s="572"/>
    </row>
    <row r="18" spans="1:2" ht="106.5" customHeight="1">
      <c r="A18" s="565" t="s">
        <v>332</v>
      </c>
      <c r="B18" s="568" t="s">
        <v>478</v>
      </c>
    </row>
    <row r="19" spans="1:2">
      <c r="A19" s="566"/>
      <c r="B19" s="569"/>
    </row>
    <row r="20" spans="1:2">
      <c r="A20" s="571"/>
      <c r="B20" s="572"/>
    </row>
    <row r="21" spans="1:2" ht="69.75" customHeight="1">
      <c r="A21" s="565" t="s">
        <v>333</v>
      </c>
      <c r="B21" s="568" t="s">
        <v>479</v>
      </c>
    </row>
    <row r="22" spans="1:2">
      <c r="A22" s="566"/>
      <c r="B22" s="569"/>
    </row>
    <row r="23" spans="1:2">
      <c r="A23" s="566"/>
      <c r="B23" s="569"/>
    </row>
    <row r="24" spans="1:2">
      <c r="A24" s="571"/>
      <c r="B24" s="572"/>
    </row>
    <row r="25" spans="1:2" ht="114" customHeight="1">
      <c r="A25" s="565" t="s">
        <v>334</v>
      </c>
      <c r="B25" s="568" t="s">
        <v>480</v>
      </c>
    </row>
    <row r="26" spans="1:2">
      <c r="A26" s="566"/>
      <c r="B26" s="569"/>
    </row>
    <row r="27" spans="1:2">
      <c r="A27" s="571"/>
      <c r="B27" s="572"/>
    </row>
    <row r="28" spans="1:2" ht="32.25" customHeight="1">
      <c r="A28" s="565" t="s">
        <v>335</v>
      </c>
      <c r="B28" s="568" t="s">
        <v>481</v>
      </c>
    </row>
    <row r="29" spans="1:2">
      <c r="A29" s="566"/>
      <c r="B29" s="569"/>
    </row>
    <row r="30" spans="1:2">
      <c r="A30" s="566"/>
      <c r="B30" s="569"/>
    </row>
    <row r="31" spans="1:2">
      <c r="A31" s="566"/>
      <c r="B31" s="569"/>
    </row>
    <row r="32" spans="1:2">
      <c r="A32" s="566"/>
      <c r="B32" s="569"/>
    </row>
    <row r="33" spans="1:2">
      <c r="A33" s="571"/>
      <c r="B33" s="572"/>
    </row>
    <row r="34" spans="1:2">
      <c r="A34" s="565" t="s">
        <v>336</v>
      </c>
      <c r="B34" s="568" t="s">
        <v>482</v>
      </c>
    </row>
    <row r="35" spans="1:2">
      <c r="A35" s="566"/>
      <c r="B35" s="569"/>
    </row>
    <row r="36" spans="1:2">
      <c r="A36" s="566"/>
      <c r="B36" s="569"/>
    </row>
    <row r="37" spans="1:2">
      <c r="A37" s="566"/>
      <c r="B37" s="569"/>
    </row>
    <row r="38" spans="1:2">
      <c r="A38" s="566"/>
      <c r="B38" s="569"/>
    </row>
    <row r="39" spans="1:2" ht="13.2" thickBot="1">
      <c r="A39" s="567"/>
      <c r="B39" s="570"/>
    </row>
    <row r="40" spans="1:2" ht="13.8">
      <c r="A40" s="7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2019-09-20T07:37:49Z</cp:lastPrinted>
  <dcterms:created xsi:type="dcterms:W3CDTF">2017-09-21T11:58:02Z</dcterms:created>
  <dcterms:modified xsi:type="dcterms:W3CDTF">2020-02-16T18:42:48Z</dcterms:modified>
</cp:coreProperties>
</file>